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OOPING\Desktop\ACVP\G8 2025\"/>
    </mc:Choice>
  </mc:AlternateContent>
  <xr:revisionPtr revIDLastSave="0" documentId="8_{7AF0C611-8E01-41FA-80D8-CA8F261D8BE4}" xr6:coauthVersionLast="47" xr6:coauthVersionMax="47" xr10:uidLastSave="{00000000-0000-0000-0000-000000000000}"/>
  <bookViews>
    <workbookView xWindow="-120" yWindow="-120" windowWidth="24240" windowHeight="13140" xr2:uid="{0A639C4A-A641-4002-96A3-522103B791E2}"/>
  </bookViews>
  <sheets>
    <sheet name="CL mi parcours" sheetId="1" r:id="rId1"/>
    <sheet name="Cl Catégories" sheetId="2" r:id="rId2"/>
    <sheet name="Cl Slalom" sheetId="3" r:id="rId3"/>
    <sheet name="CL GENERAL" sheetId="4" r:id="rId4"/>
  </sheets>
  <externalReferences>
    <externalReference r:id="rId5"/>
    <externalReference r:id="rId6"/>
  </externalReferences>
  <definedNames>
    <definedName name="_xlnm._FilterDatabase" localSheetId="1" hidden="1">'Cl Catégories'!$A$3:$Q$33</definedName>
    <definedName name="_xlnm._FilterDatabase" localSheetId="3" hidden="1">'CL GENERAL'!$A$3:$K$33</definedName>
    <definedName name="_xlnm._FilterDatabase" localSheetId="0" hidden="1">'CL mi parcours'!$A$3:$I$33</definedName>
    <definedName name="_xlnm._FilterDatabase" localSheetId="2" hidden="1">'Cl Slalom'!$A$3:$P$33</definedName>
    <definedName name="BJHB">#REF!</definedName>
    <definedName name="Excel_BuiltIn_Print_Area_1_1" localSheetId="3">#REF!</definedName>
    <definedName name="Excel_BuiltIn_Print_Area_1_1">#REF!</definedName>
    <definedName name="Excel_BuiltIn_Print_Area_2_1" localSheetId="3">#REF!</definedName>
    <definedName name="Excel_BuiltIn_Print_Area_2_1">#REF!</definedName>
    <definedName name="Excel_BuiltIn_Print_Area_9_1" localSheetId="3">'CL GENERAL'!$A$4:$K$33</definedName>
    <definedName name="Excel_BuiltIn_Print_Area_9_1">#REF!</definedName>
    <definedName name="Excel_BuiltIn_Print_Titles_1" localSheetId="3">(#REF!,#REF!)</definedName>
    <definedName name="Excel_BuiltIn_Print_Titles_1">(#REF!,#REF!)</definedName>
    <definedName name="Excel_BuiltIn_Print_Titles_10" localSheetId="3">('[1]Cl Slalom'!$A:$B,'[1]Cl Slalom'!$20:$20)</definedName>
    <definedName name="Excel_BuiltIn_Print_Titles_10">('Cl Slalom'!$A:$B,'Cl Slalom'!$20:$20)</definedName>
    <definedName name="Excel_BuiltIn_Print_Titles_2_1">(#REF!,#REF!)</definedName>
    <definedName name="Excel_BuiltIn_Print_Titles_2_1_1" localSheetId="3">#REF!</definedName>
    <definedName name="Excel_BuiltIn_Print_Titles_2_1_1">#REF!</definedName>
    <definedName name="Excel_BuiltIn_Print_Titles_3_1">'[1]TEMPS-poissy'!#REF!</definedName>
    <definedName name="Excel_BuiltIn_Print_Titles_3_1_1">(#REF!,#REF!)</definedName>
    <definedName name="Excel_BuiltIn_Print_Titles_4">'[1]TEMPS-poissy'!#REF!</definedName>
    <definedName name="Excel_BuiltIn_Print_Titles_9_1" localSheetId="3">('[1]Cl Slalom'!#REF!,'[1]Cl Slalom'!$20:$20)</definedName>
    <definedName name="Excel_BuiltIn_Print_Titles_9_1">('Cl Slalom'!#REF!,'Cl Slalom'!$20:$20)</definedName>
    <definedName name="_xlnm.Print_Titles" localSheetId="0">'CL mi parcours'!$3:$3</definedName>
    <definedName name="_xlnm.Print_Titles" localSheetId="2">'Cl Slalom'!$1:$4</definedName>
    <definedName name="JKHUI">#REF!</definedName>
    <definedName name="JSON">#REF!</definedName>
    <definedName name="JSON_Table">#REF!</definedName>
    <definedName name="Kiosques">'[2] Kiosques'!$A$3:$A$9</definedName>
    <definedName name="LF">[2]Data_Input!$AB$1</definedName>
    <definedName name="T_Boissons_Chaudes">[2]Cafetaria!$C$3:$BE$12</definedName>
    <definedName name="T_Boissons_fraîches">[2]Cafetaria!$C$43:$BE$52</definedName>
    <definedName name="T_Dates">[2]Import!$A$1:$IV$2</definedName>
    <definedName name="T_Desserts">[2]Import!$C$59:$BE$74</definedName>
    <definedName name="T_Encas_salés">[2]Cafetaria!$C$33:$BE$42</definedName>
    <definedName name="T_Encas_sucrés">[2]Cafetaria!$C$23:$BE$32</definedName>
    <definedName name="T_Entrées">[2]Import!$C$3:$BE$14</definedName>
    <definedName name="T_Fromages">[2]Import!$C$40:$BE$57</definedName>
    <definedName name="T_Garnitures">[2]Import!$C$29:$BE$38</definedName>
    <definedName name="T_JSON">#REF!</definedName>
    <definedName name="T_Plats">[2]Import!$C$16:$BE$27</definedName>
    <definedName name="T_Viennoiseries">[2]Cafetaria!$C$13:$BE$22</definedName>
    <definedName name="tt">'[1]TEMPS-poissy'!#REF!</definedName>
    <definedName name="_xlnm.Print_Area" localSheetId="1">'Cl Catégories'!$B$1:$K$22</definedName>
    <definedName name="_xlnm.Print_Area" localSheetId="3">'CL GENERAL'!$A$1:$K$22</definedName>
    <definedName name="_xlnm.Print_Area" localSheetId="0">'CL mi parcours'!$A$1:$J$22</definedName>
    <definedName name="_xlnm.Print_Area" localSheetId="2">'Cl Slalom'!$A$1:$J$33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25" i="4"/>
  <c r="K25" i="4"/>
  <c r="H25" i="4"/>
  <c r="F25" i="4"/>
  <c r="E25" i="4"/>
  <c r="L24" i="4"/>
  <c r="K24" i="4"/>
  <c r="F24" i="4"/>
  <c r="E24" i="4"/>
  <c r="L23" i="4"/>
  <c r="K23" i="4"/>
  <c r="F23" i="4"/>
  <c r="E23" i="4"/>
  <c r="L22" i="4"/>
  <c r="K22" i="4"/>
  <c r="H22" i="4"/>
  <c r="F22" i="4"/>
  <c r="E22" i="4"/>
  <c r="L21" i="4"/>
  <c r="K21" i="4"/>
  <c r="F21" i="4"/>
  <c r="E21" i="4"/>
  <c r="L20" i="4"/>
  <c r="K20" i="4"/>
  <c r="H20" i="4"/>
  <c r="F20" i="4"/>
  <c r="E20" i="4"/>
  <c r="L19" i="4"/>
  <c r="K19" i="4"/>
  <c r="F19" i="4"/>
  <c r="E19" i="4"/>
  <c r="L18" i="4"/>
  <c r="K18" i="4"/>
  <c r="F18" i="4"/>
  <c r="E18" i="4"/>
  <c r="L17" i="4"/>
  <c r="K17" i="4"/>
  <c r="H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H12" i="4"/>
  <c r="F12" i="4"/>
  <c r="E12" i="4"/>
  <c r="L11" i="4"/>
  <c r="K11" i="4"/>
  <c r="F11" i="4"/>
  <c r="E11" i="4"/>
  <c r="L10" i="4"/>
  <c r="K10" i="4"/>
  <c r="H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6" i="4"/>
  <c r="K6" i="4"/>
  <c r="F6" i="4"/>
  <c r="E6" i="4"/>
  <c r="K5" i="4"/>
  <c r="H5" i="4"/>
  <c r="F5" i="4"/>
  <c r="E5" i="4"/>
  <c r="I4" i="4"/>
  <c r="I32" i="4" s="1"/>
  <c r="G4" i="4"/>
  <c r="L5" i="4" s="1"/>
  <c r="D4" i="4"/>
  <c r="C4" i="4"/>
  <c r="B4" i="4"/>
  <c r="P33" i="3"/>
  <c r="M33" i="3"/>
  <c r="I33" i="3"/>
  <c r="F33" i="3"/>
  <c r="E33" i="3"/>
  <c r="P32" i="3"/>
  <c r="M32" i="3"/>
  <c r="I32" i="3"/>
  <c r="F32" i="3"/>
  <c r="E32" i="3"/>
  <c r="P31" i="3"/>
  <c r="M31" i="3"/>
  <c r="I31" i="3"/>
  <c r="F31" i="3"/>
  <c r="E31" i="3"/>
  <c r="P30" i="3"/>
  <c r="M30" i="3"/>
  <c r="I30" i="3"/>
  <c r="F30" i="3"/>
  <c r="E30" i="3"/>
  <c r="P29" i="3"/>
  <c r="M29" i="3"/>
  <c r="I29" i="3"/>
  <c r="F29" i="3"/>
  <c r="E29" i="3"/>
  <c r="P28" i="3"/>
  <c r="M28" i="3"/>
  <c r="I28" i="3"/>
  <c r="F28" i="3"/>
  <c r="E28" i="3"/>
  <c r="P27" i="3"/>
  <c r="M27" i="3"/>
  <c r="I27" i="3"/>
  <c r="F27" i="3"/>
  <c r="E27" i="3"/>
  <c r="P26" i="3"/>
  <c r="M26" i="3"/>
  <c r="I26" i="3"/>
  <c r="F26" i="3"/>
  <c r="E26" i="3"/>
  <c r="P25" i="3"/>
  <c r="M25" i="3"/>
  <c r="I25" i="3"/>
  <c r="F25" i="3"/>
  <c r="E25" i="3"/>
  <c r="P24" i="3"/>
  <c r="M24" i="3"/>
  <c r="I24" i="3"/>
  <c r="F24" i="3"/>
  <c r="E24" i="3"/>
  <c r="P23" i="3"/>
  <c r="M23" i="3"/>
  <c r="I23" i="3"/>
  <c r="F23" i="3"/>
  <c r="E23" i="3"/>
  <c r="P22" i="3"/>
  <c r="M22" i="3"/>
  <c r="I22" i="3"/>
  <c r="F22" i="3"/>
  <c r="E22" i="3"/>
  <c r="P21" i="3"/>
  <c r="M21" i="3"/>
  <c r="I21" i="3"/>
  <c r="F21" i="3"/>
  <c r="E21" i="3"/>
  <c r="P20" i="3"/>
  <c r="M20" i="3"/>
  <c r="I20" i="3"/>
  <c r="F20" i="3"/>
  <c r="E20" i="3"/>
  <c r="P19" i="3"/>
  <c r="M19" i="3"/>
  <c r="I19" i="3"/>
  <c r="F19" i="3"/>
  <c r="E19" i="3"/>
  <c r="P18" i="3"/>
  <c r="M18" i="3"/>
  <c r="I18" i="3"/>
  <c r="F18" i="3"/>
  <c r="E18" i="3"/>
  <c r="P17" i="3"/>
  <c r="M17" i="3"/>
  <c r="I17" i="3"/>
  <c r="F17" i="3"/>
  <c r="E17" i="3"/>
  <c r="P16" i="3"/>
  <c r="M16" i="3"/>
  <c r="I16" i="3"/>
  <c r="F16" i="3"/>
  <c r="E16" i="3"/>
  <c r="P15" i="3"/>
  <c r="M15" i="3"/>
  <c r="I15" i="3"/>
  <c r="F15" i="3"/>
  <c r="E15" i="3"/>
  <c r="P14" i="3"/>
  <c r="M14" i="3"/>
  <c r="I14" i="3"/>
  <c r="F14" i="3"/>
  <c r="E14" i="3"/>
  <c r="P13" i="3"/>
  <c r="M13" i="3"/>
  <c r="N13" i="3" s="1"/>
  <c r="O13" i="3" s="1"/>
  <c r="I13" i="3"/>
  <c r="F13" i="3"/>
  <c r="E13" i="3"/>
  <c r="P12" i="3"/>
  <c r="M12" i="3"/>
  <c r="I12" i="3"/>
  <c r="F12" i="3"/>
  <c r="E12" i="3"/>
  <c r="P11" i="3"/>
  <c r="M11" i="3"/>
  <c r="I11" i="3"/>
  <c r="F11" i="3"/>
  <c r="E11" i="3"/>
  <c r="P10" i="3"/>
  <c r="M10" i="3"/>
  <c r="I10" i="3"/>
  <c r="F10" i="3"/>
  <c r="E10" i="3"/>
  <c r="P9" i="3"/>
  <c r="M9" i="3"/>
  <c r="I9" i="3"/>
  <c r="F9" i="3"/>
  <c r="E9" i="3"/>
  <c r="P8" i="3"/>
  <c r="M8" i="3"/>
  <c r="I8" i="3"/>
  <c r="F8" i="3"/>
  <c r="E8" i="3"/>
  <c r="P7" i="3"/>
  <c r="M7" i="3"/>
  <c r="I7" i="3"/>
  <c r="F7" i="3"/>
  <c r="E7" i="3"/>
  <c r="P6" i="3"/>
  <c r="M6" i="3"/>
  <c r="I6" i="3"/>
  <c r="F6" i="3"/>
  <c r="E6" i="3"/>
  <c r="P5" i="3"/>
  <c r="M5" i="3"/>
  <c r="I5" i="3"/>
  <c r="F5" i="3"/>
  <c r="E5" i="3"/>
  <c r="P4" i="3"/>
  <c r="M4" i="3"/>
  <c r="N4" i="3" s="1"/>
  <c r="O4" i="3" s="1"/>
  <c r="H4" i="3"/>
  <c r="G4" i="3"/>
  <c r="F4" i="3"/>
  <c r="E4" i="3"/>
  <c r="J33" i="2"/>
  <c r="G33" i="2"/>
  <c r="F33" i="2"/>
  <c r="J32" i="2"/>
  <c r="G32" i="2"/>
  <c r="F32" i="2"/>
  <c r="J31" i="2"/>
  <c r="G31" i="2"/>
  <c r="F31" i="2"/>
  <c r="J30" i="2"/>
  <c r="G30" i="2"/>
  <c r="F30" i="2"/>
  <c r="J29" i="2"/>
  <c r="G29" i="2"/>
  <c r="F29" i="2"/>
  <c r="J28" i="2"/>
  <c r="G28" i="2"/>
  <c r="F28" i="2"/>
  <c r="J27" i="2"/>
  <c r="G27" i="2"/>
  <c r="F27" i="2"/>
  <c r="J26" i="2"/>
  <c r="G26" i="2"/>
  <c r="F26" i="2"/>
  <c r="J25" i="2"/>
  <c r="G25" i="2"/>
  <c r="F25" i="2"/>
  <c r="J24" i="2"/>
  <c r="G24" i="2"/>
  <c r="F24" i="2"/>
  <c r="J23" i="2"/>
  <c r="G23" i="2"/>
  <c r="F23" i="2"/>
  <c r="J22" i="2"/>
  <c r="G22" i="2"/>
  <c r="F22" i="2"/>
  <c r="J21" i="2"/>
  <c r="G21" i="2"/>
  <c r="F21" i="2"/>
  <c r="J20" i="2"/>
  <c r="G20" i="2"/>
  <c r="F20" i="2"/>
  <c r="J19" i="2"/>
  <c r="G19" i="2"/>
  <c r="F19" i="2"/>
  <c r="J18" i="2"/>
  <c r="G18" i="2"/>
  <c r="F18" i="2"/>
  <c r="J17" i="2"/>
  <c r="G17" i="2"/>
  <c r="F17" i="2"/>
  <c r="J16" i="2"/>
  <c r="G16" i="2"/>
  <c r="F16" i="2"/>
  <c r="J15" i="2"/>
  <c r="G15" i="2"/>
  <c r="F15" i="2"/>
  <c r="J14" i="2"/>
  <c r="G14" i="2"/>
  <c r="F14" i="2"/>
  <c r="J13" i="2"/>
  <c r="G13" i="2"/>
  <c r="F13" i="2"/>
  <c r="K13" i="2" s="1"/>
  <c r="A13" i="2" s="1"/>
  <c r="J12" i="2"/>
  <c r="G12" i="2"/>
  <c r="F12" i="2"/>
  <c r="J11" i="2"/>
  <c r="G11" i="2"/>
  <c r="F11" i="2"/>
  <c r="J10" i="2"/>
  <c r="G10" i="2"/>
  <c r="F10" i="2"/>
  <c r="J9" i="2"/>
  <c r="G9" i="2"/>
  <c r="F9" i="2"/>
  <c r="J8" i="2"/>
  <c r="G8" i="2"/>
  <c r="F8" i="2"/>
  <c r="J7" i="2"/>
  <c r="G7" i="2"/>
  <c r="F7" i="2"/>
  <c r="J6" i="2"/>
  <c r="G6" i="2"/>
  <c r="F6" i="2"/>
  <c r="J5" i="2"/>
  <c r="G5" i="2"/>
  <c r="F5" i="2"/>
  <c r="K5" i="2" s="1"/>
  <c r="A5" i="2" s="1"/>
  <c r="H4" i="2"/>
  <c r="I32" i="2" s="1"/>
  <c r="E4" i="2"/>
  <c r="D4" i="2"/>
  <c r="C4" i="2"/>
  <c r="B4" i="2"/>
  <c r="D33" i="1"/>
  <c r="C33" i="1"/>
  <c r="B33" i="1"/>
  <c r="A33" i="1"/>
  <c r="F33" i="1" s="1"/>
  <c r="F32" i="1"/>
  <c r="D32" i="1"/>
  <c r="C32" i="1"/>
  <c r="B32" i="1"/>
  <c r="A32" i="1"/>
  <c r="E32" i="1" s="1"/>
  <c r="F31" i="1"/>
  <c r="D31" i="1"/>
  <c r="C31" i="1"/>
  <c r="B31" i="1"/>
  <c r="A31" i="1"/>
  <c r="E31" i="1" s="1"/>
  <c r="F30" i="1"/>
  <c r="D30" i="1"/>
  <c r="C30" i="1"/>
  <c r="B30" i="1"/>
  <c r="A30" i="1"/>
  <c r="E30" i="1" s="1"/>
  <c r="I29" i="1"/>
  <c r="H29" i="1"/>
  <c r="D29" i="1"/>
  <c r="C29" i="1"/>
  <c r="B29" i="1"/>
  <c r="A29" i="1"/>
  <c r="E29" i="1" s="1"/>
  <c r="I28" i="1"/>
  <c r="D28" i="1"/>
  <c r="C28" i="1"/>
  <c r="B28" i="1"/>
  <c r="A28" i="1"/>
  <c r="F28" i="1" s="1"/>
  <c r="D27" i="1"/>
  <c r="C27" i="1"/>
  <c r="B27" i="1"/>
  <c r="A27" i="1"/>
  <c r="F27" i="1" s="1"/>
  <c r="E26" i="1"/>
  <c r="D26" i="1"/>
  <c r="C26" i="1"/>
  <c r="B26" i="1"/>
  <c r="A26" i="1"/>
  <c r="F26" i="1" s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D22" i="1"/>
  <c r="C22" i="1"/>
  <c r="B22" i="1"/>
  <c r="A22" i="1"/>
  <c r="E22" i="1" s="1"/>
  <c r="I21" i="1"/>
  <c r="H21" i="1"/>
  <c r="D21" i="1"/>
  <c r="C21" i="1"/>
  <c r="B21" i="1"/>
  <c r="A21" i="1"/>
  <c r="E21" i="1" s="1"/>
  <c r="I20" i="1"/>
  <c r="D20" i="1"/>
  <c r="C20" i="1"/>
  <c r="B20" i="1"/>
  <c r="A20" i="1"/>
  <c r="F20" i="1" s="1"/>
  <c r="D19" i="1"/>
  <c r="C19" i="1"/>
  <c r="B19" i="1"/>
  <c r="A19" i="1"/>
  <c r="F19" i="1" s="1"/>
  <c r="E18" i="1"/>
  <c r="D18" i="1"/>
  <c r="C18" i="1"/>
  <c r="B18" i="1"/>
  <c r="A18" i="1"/>
  <c r="F18" i="1" s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D14" i="1"/>
  <c r="C14" i="1"/>
  <c r="B14" i="1"/>
  <c r="A14" i="1"/>
  <c r="E14" i="1" s="1"/>
  <c r="I13" i="1"/>
  <c r="H13" i="1"/>
  <c r="D13" i="1"/>
  <c r="C13" i="1"/>
  <c r="B13" i="1"/>
  <c r="A13" i="1"/>
  <c r="E13" i="1" s="1"/>
  <c r="I12" i="1"/>
  <c r="D12" i="1"/>
  <c r="C12" i="1"/>
  <c r="B12" i="1"/>
  <c r="A12" i="1"/>
  <c r="F12" i="1" s="1"/>
  <c r="D11" i="1"/>
  <c r="C11" i="1"/>
  <c r="B11" i="1"/>
  <c r="A11" i="1"/>
  <c r="F11" i="1" s="1"/>
  <c r="E10" i="1"/>
  <c r="D10" i="1"/>
  <c r="C10" i="1"/>
  <c r="B10" i="1"/>
  <c r="A10" i="1"/>
  <c r="F10" i="1" s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F6" i="1"/>
  <c r="D6" i="1"/>
  <c r="C6" i="1"/>
  <c r="B6" i="1"/>
  <c r="A6" i="1"/>
  <c r="E6" i="1" s="1"/>
  <c r="F5" i="1"/>
  <c r="D5" i="1"/>
  <c r="C5" i="1"/>
  <c r="B5" i="1"/>
  <c r="A5" i="1"/>
  <c r="E5" i="1" s="1"/>
  <c r="I4" i="1"/>
  <c r="I26" i="1" s="1"/>
  <c r="H4" i="1"/>
  <c r="H27" i="1" s="1"/>
  <c r="D4" i="1"/>
  <c r="C4" i="1"/>
  <c r="B4" i="1"/>
  <c r="A4" i="1"/>
  <c r="J4" i="3" l="1"/>
  <c r="N14" i="3"/>
  <c r="I4" i="3"/>
  <c r="J13" i="3"/>
  <c r="H6" i="4"/>
  <c r="H28" i="4"/>
  <c r="H8" i="4"/>
  <c r="H13" i="4"/>
  <c r="H18" i="4"/>
  <c r="H30" i="4"/>
  <c r="H14" i="4"/>
  <c r="H24" i="4"/>
  <c r="H9" i="4"/>
  <c r="H16" i="4"/>
  <c r="H21" i="4"/>
  <c r="H26" i="4"/>
  <c r="H7" i="4"/>
  <c r="H11" i="4"/>
  <c r="H15" i="4"/>
  <c r="H19" i="4"/>
  <c r="H23" i="4"/>
  <c r="H27" i="4"/>
  <c r="H31" i="4"/>
  <c r="I6" i="4"/>
  <c r="I10" i="4"/>
  <c r="I14" i="4"/>
  <c r="I18" i="4"/>
  <c r="I22" i="4"/>
  <c r="I26" i="4"/>
  <c r="I30" i="4"/>
  <c r="H29" i="4"/>
  <c r="H33" i="4"/>
  <c r="I11" i="4"/>
  <c r="I15" i="4"/>
  <c r="I23" i="4"/>
  <c r="I31" i="4"/>
  <c r="I5" i="4"/>
  <c r="I9" i="4"/>
  <c r="I13" i="4"/>
  <c r="I17" i="4"/>
  <c r="I21" i="4"/>
  <c r="I25" i="4"/>
  <c r="I29" i="4"/>
  <c r="I33" i="4"/>
  <c r="I19" i="4"/>
  <c r="H32" i="4"/>
  <c r="I7" i="4"/>
  <c r="I27" i="4"/>
  <c r="I8" i="4"/>
  <c r="I12" i="4"/>
  <c r="I16" i="4"/>
  <c r="I20" i="4"/>
  <c r="I24" i="4"/>
  <c r="I28" i="4"/>
  <c r="N5" i="3"/>
  <c r="K6" i="2"/>
  <c r="A6" i="2" s="1"/>
  <c r="K14" i="2"/>
  <c r="A14" i="2" s="1"/>
  <c r="I30" i="2"/>
  <c r="I7" i="2"/>
  <c r="I11" i="2"/>
  <c r="I15" i="2"/>
  <c r="I19" i="2"/>
  <c r="I23" i="2"/>
  <c r="I27" i="2"/>
  <c r="I31" i="2"/>
  <c r="I10" i="2"/>
  <c r="I14" i="2"/>
  <c r="I18" i="2"/>
  <c r="K23" i="2"/>
  <c r="I29" i="2"/>
  <c r="I33" i="2"/>
  <c r="I6" i="2"/>
  <c r="K15" i="2"/>
  <c r="I22" i="2"/>
  <c r="I26" i="2"/>
  <c r="I5" i="2"/>
  <c r="I9" i="2"/>
  <c r="I13" i="2"/>
  <c r="I17" i="2"/>
  <c r="I21" i="2"/>
  <c r="I25" i="2"/>
  <c r="I8" i="2"/>
  <c r="I12" i="2"/>
  <c r="I16" i="2"/>
  <c r="I20" i="2"/>
  <c r="I24" i="2"/>
  <c r="I28" i="2"/>
  <c r="H8" i="1"/>
  <c r="I11" i="1"/>
  <c r="H12" i="1"/>
  <c r="F13" i="1"/>
  <c r="I19" i="1"/>
  <c r="H20" i="1"/>
  <c r="F21" i="1"/>
  <c r="I27" i="1"/>
  <c r="H28" i="1"/>
  <c r="F29" i="1"/>
  <c r="H5" i="1"/>
  <c r="H14" i="1"/>
  <c r="H15" i="1"/>
  <c r="I22" i="1"/>
  <c r="H23" i="1"/>
  <c r="I30" i="1"/>
  <c r="H31" i="1"/>
  <c r="E33" i="1"/>
  <c r="H6" i="1"/>
  <c r="I5" i="1"/>
  <c r="I6" i="1"/>
  <c r="I14" i="1"/>
  <c r="I7" i="1"/>
  <c r="I15" i="1"/>
  <c r="H16" i="1"/>
  <c r="I23" i="1"/>
  <c r="H24" i="1"/>
  <c r="H32" i="1"/>
  <c r="I8" i="1"/>
  <c r="H9" i="1"/>
  <c r="E11" i="1"/>
  <c r="I16" i="1"/>
  <c r="H17" i="1"/>
  <c r="E19" i="1"/>
  <c r="I24" i="1"/>
  <c r="H25" i="1"/>
  <c r="E27" i="1"/>
  <c r="I32" i="1"/>
  <c r="H33" i="1"/>
  <c r="H22" i="1"/>
  <c r="H30" i="1"/>
  <c r="H7" i="1"/>
  <c r="I9" i="1"/>
  <c r="H10" i="1"/>
  <c r="E12" i="1"/>
  <c r="I17" i="1"/>
  <c r="H18" i="1"/>
  <c r="E20" i="1"/>
  <c r="I25" i="1"/>
  <c r="H26" i="1"/>
  <c r="E28" i="1"/>
  <c r="I33" i="1"/>
  <c r="I31" i="1"/>
  <c r="I10" i="1"/>
  <c r="H11" i="1"/>
  <c r="I18" i="1"/>
  <c r="H19" i="1"/>
  <c r="O14" i="3" l="1"/>
  <c r="J14" i="3"/>
  <c r="N15" i="3"/>
  <c r="O5" i="3"/>
  <c r="J5" i="3"/>
  <c r="N6" i="3"/>
  <c r="K16" i="2"/>
  <c r="A15" i="2"/>
  <c r="K7" i="2"/>
  <c r="A23" i="2"/>
  <c r="K24" i="2"/>
  <c r="O15" i="3" l="1"/>
  <c r="J15" i="3"/>
  <c r="N16" i="3"/>
  <c r="O6" i="3"/>
  <c r="J6" i="3"/>
  <c r="N7" i="3"/>
  <c r="A24" i="2"/>
  <c r="K25" i="2"/>
  <c r="K8" i="2"/>
  <c r="A7" i="2"/>
  <c r="A16" i="2"/>
  <c r="K17" i="2"/>
  <c r="O16" i="3" l="1"/>
  <c r="J16" i="3"/>
  <c r="N17" i="3"/>
  <c r="O7" i="3"/>
  <c r="J7" i="3"/>
  <c r="N8" i="3"/>
  <c r="A17" i="2"/>
  <c r="K18" i="2"/>
  <c r="A8" i="2"/>
  <c r="K9" i="2"/>
  <c r="A25" i="2"/>
  <c r="K26" i="2"/>
  <c r="N18" i="3" l="1"/>
  <c r="O17" i="3"/>
  <c r="J17" i="3"/>
  <c r="O8" i="3"/>
  <c r="J8" i="3"/>
  <c r="N9" i="3"/>
  <c r="A18" i="2"/>
  <c r="K19" i="2"/>
  <c r="A26" i="2"/>
  <c r="K27" i="2"/>
  <c r="A9" i="2"/>
  <c r="K10" i="2"/>
  <c r="N19" i="3" l="1"/>
  <c r="J18" i="3"/>
  <c r="O18" i="3"/>
  <c r="O9" i="3"/>
  <c r="J9" i="3"/>
  <c r="N10" i="3"/>
  <c r="K20" i="2"/>
  <c r="A19" i="2"/>
  <c r="A10" i="2"/>
  <c r="K11" i="2"/>
  <c r="A27" i="2"/>
  <c r="K28" i="2"/>
  <c r="O19" i="3" l="1"/>
  <c r="J19" i="3"/>
  <c r="N20" i="3"/>
  <c r="O10" i="3"/>
  <c r="J10" i="3"/>
  <c r="N11" i="3"/>
  <c r="A20" i="2"/>
  <c r="K21" i="2"/>
  <c r="K29" i="2"/>
  <c r="A28" i="2"/>
  <c r="A11" i="2"/>
  <c r="K12" i="2"/>
  <c r="A12" i="2" s="1"/>
  <c r="N21" i="3" l="1"/>
  <c r="O20" i="3"/>
  <c r="J20" i="3"/>
  <c r="O11" i="3"/>
  <c r="J11" i="3"/>
  <c r="N12" i="3"/>
  <c r="A29" i="2"/>
  <c r="K30" i="2"/>
  <c r="A21" i="2"/>
  <c r="K22" i="2"/>
  <c r="A22" i="2" s="1"/>
  <c r="O21" i="3" l="1"/>
  <c r="N22" i="3"/>
  <c r="J21" i="3"/>
  <c r="O12" i="3"/>
  <c r="J12" i="3"/>
  <c r="A30" i="2"/>
  <c r="K31" i="2"/>
  <c r="O22" i="3" l="1"/>
  <c r="J22" i="3"/>
  <c r="N23" i="3"/>
  <c r="K32" i="2"/>
  <c r="A31" i="2"/>
  <c r="O23" i="3" l="1"/>
  <c r="N24" i="3"/>
  <c r="J23" i="3"/>
  <c r="A32" i="2"/>
  <c r="K33" i="2"/>
  <c r="A33" i="2" s="1"/>
  <c r="O24" i="3" l="1"/>
  <c r="J24" i="3"/>
  <c r="N25" i="3"/>
  <c r="O25" i="3" l="1"/>
  <c r="N26" i="3"/>
  <c r="J25" i="3"/>
  <c r="O26" i="3" l="1"/>
  <c r="J26" i="3"/>
  <c r="N27" i="3"/>
  <c r="N28" i="3" l="1"/>
  <c r="J27" i="3"/>
  <c r="O27" i="3"/>
  <c r="O28" i="3" l="1"/>
  <c r="J28" i="3"/>
  <c r="N29" i="3"/>
  <c r="O29" i="3" l="1"/>
  <c r="J29" i="3"/>
  <c r="N30" i="3"/>
  <c r="J30" i="3" l="1"/>
  <c r="O30" i="3"/>
  <c r="N31" i="3"/>
  <c r="O31" i="3" l="1"/>
  <c r="J31" i="3"/>
  <c r="N32" i="3"/>
  <c r="O32" i="3" l="1"/>
  <c r="J32" i="3"/>
  <c r="N33" i="3"/>
  <c r="O33" i="3" l="1"/>
  <c r="J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G3" authorId="0" shapeId="0" xr:uid="{19325D67-C108-4DED-B1EF-DC0A523107F9}">
      <text>
        <r>
          <rPr>
            <b/>
            <sz val="9"/>
            <color indexed="81"/>
            <rFont val="Tahoma"/>
            <family val="2"/>
          </rPr>
          <t>Marie-Claude:</t>
        </r>
        <r>
          <rPr>
            <sz val="9"/>
            <color indexed="81"/>
            <rFont val="Tahoma"/>
            <family val="2"/>
          </rPr>
          <t xml:space="preserve">
Une fois les infos completées trier les 4 1ères colonnes en temps Arrivée G-8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H3" authorId="0" shapeId="0" xr:uid="{E9D59BE4-A368-4364-AD17-BBA659EA5E12}">
      <text>
        <r>
          <rPr>
            <b/>
            <sz val="9"/>
            <color indexed="81"/>
            <rFont val="Tahoma"/>
            <family val="2"/>
          </rPr>
          <t>Une fois les infos Une fois les infos completées trier les 4 1ères colonnes en temps Arrivée G-8 (Attention: tenir compte de la catégorie)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E3" authorId="0" shapeId="0" xr:uid="{23FDCF8E-A361-499F-9984-A7D77BCFC679}">
      <text>
        <r>
          <rPr>
            <b/>
            <sz val="9"/>
            <color indexed="81"/>
            <rFont val="Tahoma"/>
            <family val="2"/>
          </rPr>
          <t>Une fois les infos Une fois les infos completées trier les 4 1ères colonnes en temps Arrivée G-8 (Attention: tenir compte de la catégorie)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G3" authorId="0" shapeId="0" xr:uid="{1692316C-534D-4856-8797-68FDDDD22EF2}">
      <text>
        <r>
          <rPr>
            <b/>
            <sz val="9"/>
            <color indexed="81"/>
            <rFont val="Tahoma"/>
            <family val="2"/>
          </rPr>
          <t>Marie-Claude:</t>
        </r>
        <r>
          <rPr>
            <sz val="9"/>
            <color indexed="81"/>
            <rFont val="Tahoma"/>
            <family val="2"/>
          </rPr>
          <t xml:space="preserve">
Une fois les infos completées trier les 4 1ères colonnes en temps Arrivée G-8
</t>
        </r>
      </text>
    </comment>
  </commentList>
</comments>
</file>

<file path=xl/sharedStrings.xml><?xml version="1.0" encoding="utf-8"?>
<sst xmlns="http://schemas.openxmlformats.org/spreadsheetml/2006/main" count="315" uniqueCount="103">
  <si>
    <t xml:space="preserve">GRAND 8 </t>
  </si>
  <si>
    <t>CLASSEMENT A MI COURSE</t>
  </si>
  <si>
    <t>Yolette N°</t>
  </si>
  <si>
    <t>Club</t>
  </si>
  <si>
    <t>Ville</t>
  </si>
  <si>
    <t>Equipage</t>
  </si>
  <si>
    <t>Cat.</t>
  </si>
  <si>
    <t>Age Moyen</t>
  </si>
  <si>
    <t>1 / 2
G-8</t>
  </si>
  <si>
    <t>Ecart / Record</t>
  </si>
  <si>
    <t>Ecart / Ier N-1</t>
  </si>
  <si>
    <t>Position
Provisoire</t>
  </si>
  <si>
    <t>GRAND HUIT</t>
  </si>
  <si>
    <t>CLASSEMENT PAR CATEGORIE</t>
  </si>
  <si>
    <t xml:space="preserve">Equipage </t>
  </si>
  <si>
    <t>Arrivée
G-8</t>
  </si>
  <si>
    <t>Ecart record</t>
  </si>
  <si>
    <t>Ecart / Ier</t>
  </si>
  <si>
    <t>Position par cat.</t>
  </si>
  <si>
    <t>LILLE AUNL 1</t>
  </si>
  <si>
    <t>Lille</t>
  </si>
  <si>
    <t>Amelie BERNARD-Lena HESPEL-Marie HIDOT-Marie TOLEDO-Marion REUMAUX</t>
  </si>
  <si>
    <t>ANDRESY CAC 2</t>
  </si>
  <si>
    <t>Andrésy</t>
  </si>
  <si>
    <t>Sylvie FRANSSEN-Agnes BURGHGRAEVE SELLEN-Martine LE ROUX-Fouzia VOIRIN-Anna ALCALOIDEPOIXBLANC</t>
  </si>
  <si>
    <t>EVRY SCA 2000 1</t>
  </si>
  <si>
    <t>Evry</t>
  </si>
  <si>
    <t>Anne CARDUNER-Isabelle MOISSET-Pauline PRIET-CASTAINGS-Olivia PEZZOLI-Christelle MARTIN</t>
  </si>
  <si>
    <t>ANDRESY CAC 1</t>
  </si>
  <si>
    <t>Claire STANISLAS-Christelle GIRAUD ROBERT-Nathalie TOUM-NOËL-Nathalie BOURGEOIS-Daphne PARIZOT</t>
  </si>
  <si>
    <t>ANDRESY CAC 3</t>
  </si>
  <si>
    <t>Severine LEGAILLARD-Laura HEBERT-Marine NACERI-Stephanie LAPORTE-Vanina HIRSCHAUER</t>
  </si>
  <si>
    <t>MEULAN-LES-MUREAUX AMMH 1</t>
  </si>
  <si>
    <t>Meulan Les Mureaux</t>
  </si>
  <si>
    <t>Solange BOURNONVILLE-Gwenaelle MARSAIS-Sophie SEFFAR-Sonia MAZEAU-Catherine MARTINIER</t>
  </si>
  <si>
    <t>CAUDEBEC-EN-CAUX ACVS 1</t>
  </si>
  <si>
    <t>CAUDEBEC-EN-CAUX</t>
  </si>
  <si>
    <t>Claudine DONNAT-Gwenaele BERNARD-Sandrine BOURDEL-Caroline KERVRANN-Martine NARBAIS-JAUREGUY</t>
  </si>
  <si>
    <t>PORT-MARLY RCPM 1</t>
  </si>
  <si>
    <t>Le Port Marly</t>
  </si>
  <si>
    <t>Elisabetta PARLIER-Christelle FONTENEAU-Pascale DANTAN-Christina OUERFELLI-Anne SALEK</t>
  </si>
  <si>
    <t>PORT-MARLY RCPM 2</t>
  </si>
  <si>
    <t>Alexandre MANOILOV-Christophe MARCAIS-David CHARTIER-Vincent BONTOUX-Alain ROUSSEAU</t>
  </si>
  <si>
    <t>VILLENNES - POISSY ACVP 1</t>
  </si>
  <si>
    <t>Villennes Poissy</t>
  </si>
  <si>
    <t>Laurent BONHOMMET-Michael LE BANNER-Clement MAKOWIECKI-Antoine VOLPI-Olivier LEONARDI</t>
  </si>
  <si>
    <t>ANDRESY CAC 4</t>
  </si>
  <si>
    <t>Emmanuel SALIN-Pierre LEMONNIER-Marc LACCASSAGNE-Stephane ZETTWOOG-Arnaud GOSSE</t>
  </si>
  <si>
    <t>MEULAN-LES-MUREAUX AMMH 2</t>
  </si>
  <si>
    <t>Arthur VAN SLOOTEN-Yannick DAGMEY-Xavier MARSAIS-Eric PRENEY-Olivier SANCIER</t>
  </si>
  <si>
    <t>LRA ILE-DE-FRANCE/FRANCE CNF 1</t>
  </si>
  <si>
    <t>Neuilly sur Seine</t>
  </si>
  <si>
    <t>Carlos GOMEZCORONA-Antoine LAJOANIE-Vincent LE GUERNEVE-Nicolas TOURNAILLELE BERRE-Quentin MASSOTEAU</t>
  </si>
  <si>
    <t>JOINVILLE AMJ 1</t>
  </si>
  <si>
    <t>Joinville</t>
  </si>
  <si>
    <t>Quoc-Viet PHAN-Christophe VIDAL-Emmanuel LEFEBVRE-Laurent SEINCE-Pierre-Yves LE ROY</t>
  </si>
  <si>
    <t>MAISONS MESNIL CERAMM 1</t>
  </si>
  <si>
    <t xml:space="preserve">Maisons Lafiitte Le Mesnil </t>
  </si>
  <si>
    <t>Christophe LARAMAS-Laurent LIBOTTE-Pierre MONDY-Nicolas Jean-Pierre CHAILLOUX-Francois PARMENTIER</t>
  </si>
  <si>
    <t>COMA Argenteuil 2</t>
  </si>
  <si>
    <t>Argenteuil</t>
  </si>
  <si>
    <t>Alain Chanteloup-Celine Gleonec-Camille Spanjaard-Thierry Chorain-Gerard Landaret</t>
  </si>
  <si>
    <t>COMA Argenteuil 1</t>
  </si>
  <si>
    <t>Derek Auvillain-Pablo Boulinguez-Franck Lemaire-Joelle Van Kalmthout-Cauris Hyon</t>
  </si>
  <si>
    <t>BOULOGNE 92 1</t>
  </si>
  <si>
    <t>Boulogne</t>
  </si>
  <si>
    <t>Étienne NOEL-Théo BEL BERBEL- LURBE-Jérôme GABRIEL-Théodore SEDAROS-Marie STEIBLEN</t>
  </si>
  <si>
    <t>VILLENNES - POISSY ACVP 3</t>
  </si>
  <si>
    <t>Elodie DEREMIENCE-Frederic LE ROUX-Jean-Luc NEVEU-Alexia NOMOVIC-Marie-Claude LAUNAY</t>
  </si>
  <si>
    <t>PORT-MARLY RCPM 3</t>
  </si>
  <si>
    <t>Sébastien KAMYSCZ-Anais FEUGA-Eric MOINARD-Elsa CROZATIER-Cyrielle BERTHIER</t>
  </si>
  <si>
    <t>VILLENNES - POISSY ACVP 2</t>
  </si>
  <si>
    <t>Coralie LE BANNER-Valerie DECAESTECKER-Christophe ELINE-Richard BARLIER-Franck CARIOU</t>
  </si>
  <si>
    <t>Rowing Club ParisCP</t>
  </si>
  <si>
    <t>Ile St Denis</t>
  </si>
  <si>
    <t>Paul LOGIE-Claire MOUYSSET-Anastesia BERGO-Jean-Luc LENEE-Guilhem FROMONT</t>
  </si>
  <si>
    <t>COUDRAY-MONTCEAUX ACM 1</t>
  </si>
  <si>
    <t>Le Coudray Monceaux</t>
  </si>
  <si>
    <t>Iris LE ROUX-Laurent LAGANE-Christophe JOST-Claire AKAMATSU-Anne HOUAL</t>
  </si>
  <si>
    <t>MAISONS MESNIL CERAMM 3</t>
  </si>
  <si>
    <t>Sandra BOEUF-Alain GIRARD-Nicolas SCHMITT-Claude LEMENAGER-Amina ELABBADI</t>
  </si>
  <si>
    <t>MEULAN-LES-MUREAUX AMMH 3</t>
  </si>
  <si>
    <t>Farid ALAOUCHICHE-Emmanuel BELLOCHE-Julie DEUNF-Agnes GLIGORIC-Marie Jose SILVERT</t>
  </si>
  <si>
    <t>MAISONS MESNIL CERAMM 2</t>
  </si>
  <si>
    <t>Frederic BARCZA-Amaury DE LA LAURENCIE-Anja SCHAUBERT-Rosalie VAN BOCKSTAEL-Christian ROURE</t>
  </si>
  <si>
    <t>JOINVILLE AMJ 2</t>
  </si>
  <si>
    <t>Guylene RIVET-Isabelle NORAZ-Tristan BAUMBERGER-Alain RIVERO-Catherine PITOT</t>
  </si>
  <si>
    <t>LRA ILE-DE-FRANCE/FRANCE CNF 2</t>
  </si>
  <si>
    <t>Victor POUTHIER-Aurore RUBIO-Lucile NATALI-Raphael LEVENES-Laurence MASSON</t>
  </si>
  <si>
    <t>PORT-MARLY RCPM 4</t>
  </si>
  <si>
    <t>Annick BITOUN-Corine DOUTAN-Agnes DE FRAMOND-Maguelone DERAMOUD-Bruno DERAMOUDT</t>
  </si>
  <si>
    <t>CLASSEMENT AU SLALOM</t>
  </si>
  <si>
    <t>SLALOM1</t>
  </si>
  <si>
    <t>SLALOM2</t>
  </si>
  <si>
    <t>TEMPS MOYEN</t>
  </si>
  <si>
    <t>CLASSEMENT</t>
  </si>
  <si>
    <t>Ier</t>
  </si>
  <si>
    <t>Ières</t>
  </si>
  <si>
    <t>99:99:99</t>
  </si>
  <si>
    <t>CLASSEMENT GENERAL</t>
  </si>
  <si>
    <t>Ecart 1er N</t>
  </si>
  <si>
    <t>Position</t>
  </si>
  <si>
    <t>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</si>
</sst>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[$-F400]h:mm:ss\ AM/PM"/>
    <numFmt numFmtId="165" formatCode="h:mm:ss"/>
  </numFmts>
  <fonts count="13" x14ac:knownFonts="1"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rgb="FFFFFF6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rgb="FFC8FCA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92D050"/>
        <bgColor indexed="51"/>
      </patternFill>
    </fill>
    <fill>
      <patternFill patternType="solid">
        <fgColor theme="4" tint="0.59999389629810485"/>
        <bgColor indexed="41"/>
      </patternFill>
    </fill>
  </fills>
  <borders count="46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/>
      <top style="double">
        <color indexed="64"/>
      </top>
      <bottom style="double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8" fontId="2" fillId="3" borderId="9" xfId="0" applyNumberFormat="1" applyFont="1" applyFill="1" applyBorder="1" applyAlignment="1">
      <alignment horizontal="center" vertical="center"/>
    </xf>
    <xf numFmtId="8" fontId="2" fillId="3" borderId="10" xfId="0" applyNumberFormat="1" applyFont="1" applyFill="1" applyBorder="1" applyAlignment="1">
      <alignment horizontal="center" vertical="center" wrapText="1"/>
    </xf>
    <xf numFmtId="8" fontId="2" fillId="3" borderId="10" xfId="0" applyNumberFormat="1" applyFont="1" applyFill="1" applyBorder="1" applyAlignment="1">
      <alignment horizontal="center" vertical="center"/>
    </xf>
    <xf numFmtId="8" fontId="2" fillId="4" borderId="1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8" fontId="2" fillId="5" borderId="15" xfId="0" applyNumberFormat="1" applyFont="1" applyFill="1" applyBorder="1" applyAlignment="1">
      <alignment horizontal="center" vertical="center" wrapText="1"/>
    </xf>
    <xf numFmtId="8" fontId="2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/>
    </xf>
    <xf numFmtId="164" fontId="2" fillId="6" borderId="18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8" fontId="3" fillId="7" borderId="22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5" fontId="4" fillId="6" borderId="22" xfId="0" applyNumberFormat="1" applyFont="1" applyFill="1" applyBorder="1" applyAlignment="1">
      <alignment horizontal="center" vertical="center"/>
    </xf>
    <xf numFmtId="164" fontId="2" fillId="8" borderId="24" xfId="0" applyNumberFormat="1" applyFont="1" applyFill="1" applyBorder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164" fontId="2" fillId="8" borderId="29" xfId="0" applyNumberFormat="1" applyFont="1" applyFill="1" applyBorder="1" applyAlignment="1">
      <alignment horizontal="center" vertical="center"/>
    </xf>
    <xf numFmtId="164" fontId="2" fillId="8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/>
    </xf>
    <xf numFmtId="0" fontId="7" fillId="11" borderId="32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165" fontId="7" fillId="11" borderId="32" xfId="0" applyNumberFormat="1" applyFont="1" applyFill="1" applyBorder="1" applyAlignment="1">
      <alignment horizontal="center" vertical="center"/>
    </xf>
    <xf numFmtId="165" fontId="4" fillId="11" borderId="32" xfId="0" applyNumberFormat="1" applyFont="1" applyFill="1" applyBorder="1" applyAlignment="1">
      <alignment horizontal="center" vertical="center"/>
    </xf>
    <xf numFmtId="165" fontId="4" fillId="11" borderId="34" xfId="0" applyNumberFormat="1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5" fontId="1" fillId="0" borderId="22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/>
    </xf>
    <xf numFmtId="21" fontId="1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9" borderId="15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 vertical="center" wrapText="1"/>
    </xf>
    <xf numFmtId="0" fontId="2" fillId="14" borderId="22" xfId="0" applyFont="1" applyFill="1" applyBorder="1" applyAlignment="1">
      <alignment horizontal="center" vertical="center"/>
    </xf>
    <xf numFmtId="165" fontId="4" fillId="12" borderId="22" xfId="0" applyNumberFormat="1" applyFont="1" applyFill="1" applyBorder="1" applyAlignment="1">
      <alignment horizontal="center" vertical="center"/>
    </xf>
    <xf numFmtId="165" fontId="4" fillId="12" borderId="35" xfId="0" applyNumberFormat="1" applyFont="1" applyFill="1" applyBorder="1" applyAlignment="1">
      <alignment horizontal="center" vertical="center"/>
    </xf>
    <xf numFmtId="165" fontId="9" fillId="12" borderId="35" xfId="0" applyNumberFormat="1" applyFont="1" applyFill="1" applyBorder="1" applyAlignment="1">
      <alignment horizontal="center" vertical="center"/>
    </xf>
    <xf numFmtId="1" fontId="2" fillId="14" borderId="22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3" fillId="15" borderId="29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65" fontId="4" fillId="12" borderId="25" xfId="0" applyNumberFormat="1" applyFont="1" applyFill="1" applyBorder="1" applyAlignment="1">
      <alignment horizontal="center" vertical="center"/>
    </xf>
    <xf numFmtId="165" fontId="9" fillId="3" borderId="37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/>
    </xf>
    <xf numFmtId="49" fontId="4" fillId="4" borderId="41" xfId="0" applyNumberFormat="1" applyFont="1" applyFill="1" applyBorder="1" applyAlignment="1">
      <alignment horizontal="center" vertical="center"/>
    </xf>
    <xf numFmtId="49" fontId="7" fillId="11" borderId="42" xfId="0" applyNumberFormat="1" applyFont="1" applyFill="1" applyBorder="1" applyAlignment="1">
      <alignment vertical="center"/>
    </xf>
    <xf numFmtId="0" fontId="7" fillId="16" borderId="43" xfId="0" applyFont="1" applyFill="1" applyBorder="1" applyAlignment="1">
      <alignment horizontal="center" vertical="center" wrapText="1"/>
    </xf>
    <xf numFmtId="49" fontId="4" fillId="11" borderId="43" xfId="0" applyNumberFormat="1" applyFont="1" applyFill="1" applyBorder="1" applyAlignment="1">
      <alignment horizontal="center" vertical="center" wrapText="1"/>
    </xf>
    <xf numFmtId="49" fontId="4" fillId="11" borderId="44" xfId="0" applyNumberFormat="1" applyFont="1" applyFill="1" applyBorder="1" applyAlignment="1">
      <alignment horizontal="center" vertical="center" wrapText="1"/>
    </xf>
    <xf numFmtId="21" fontId="7" fillId="16" borderId="43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2" fillId="6" borderId="25" xfId="0" applyNumberFormat="1" applyFont="1" applyFill="1" applyBorder="1" applyAlignment="1">
      <alignment horizontal="center" vertical="center"/>
    </xf>
    <xf numFmtId="165" fontId="4" fillId="0" borderId="35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" fillId="17" borderId="22" xfId="0" applyFont="1" applyFill="1" applyBorder="1" applyAlignment="1">
      <alignment horizontal="center" vertical="center"/>
    </xf>
    <xf numFmtId="165" fontId="4" fillId="6" borderId="25" xfId="0" applyNumberFormat="1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 wrapText="1"/>
    </xf>
    <xf numFmtId="8" fontId="1" fillId="2" borderId="0" xfId="0" applyNumberFormat="1" applyFont="1" applyFill="1" applyAlignment="1">
      <alignment horizontal="center" vertical="center" wrapText="1"/>
    </xf>
    <xf numFmtId="8" fontId="1" fillId="2" borderId="2" xfId="0" applyNumberFormat="1" applyFont="1" applyFill="1" applyBorder="1" applyAlignment="1">
      <alignment horizontal="center" vertical="center" wrapText="1"/>
    </xf>
    <xf numFmtId="8" fontId="1" fillId="2" borderId="6" xfId="0" applyNumberFormat="1" applyFont="1" applyFill="1" applyBorder="1" applyAlignment="1">
      <alignment horizontal="center" vertical="center" wrapText="1"/>
    </xf>
    <xf numFmtId="8" fontId="1" fillId="2" borderId="7" xfId="0" applyNumberFormat="1" applyFont="1" applyFill="1" applyBorder="1" applyAlignment="1">
      <alignment horizontal="center" vertical="center" wrapText="1"/>
    </xf>
    <xf numFmtId="8" fontId="1" fillId="2" borderId="8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8" fontId="1" fillId="2" borderId="4" xfId="0" applyNumberFormat="1" applyFont="1" applyFill="1" applyBorder="1" applyAlignment="1">
      <alignment horizontal="center"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14" fontId="1" fillId="10" borderId="4" xfId="0" applyNumberFormat="1" applyFont="1" applyFill="1" applyBorder="1" applyAlignment="1">
      <alignment horizontal="center" vertical="center" wrapText="1"/>
    </xf>
    <xf numFmtId="14" fontId="1" fillId="10" borderId="5" xfId="0" applyNumberFormat="1" applyFont="1" applyFill="1" applyBorder="1" applyAlignment="1">
      <alignment horizontal="center" vertical="center" wrapText="1"/>
    </xf>
    <xf numFmtId="14" fontId="1" fillId="10" borderId="7" xfId="0" applyNumberFormat="1" applyFont="1" applyFill="1" applyBorder="1" applyAlignment="1">
      <alignment horizontal="center" vertical="center" wrapText="1"/>
    </xf>
    <xf numFmtId="14" fontId="1" fillId="10" borderId="8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0" fillId="0" borderId="0" xfId="0"/>
    <xf numFmtId="0" fontId="8" fillId="10" borderId="0" xfId="0" applyFont="1" applyFill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14" fontId="8" fillId="10" borderId="4" xfId="0" applyNumberFormat="1" applyFont="1" applyFill="1" applyBorder="1" applyAlignment="1">
      <alignment horizontal="center" vertical="center" wrapText="1"/>
    </xf>
    <xf numFmtId="14" fontId="8" fillId="10" borderId="5" xfId="0" applyNumberFormat="1" applyFont="1" applyFill="1" applyBorder="1" applyAlignment="1">
      <alignment horizontal="center" vertical="center" wrapText="1"/>
    </xf>
    <xf numFmtId="14" fontId="8" fillId="10" borderId="18" xfId="0" applyNumberFormat="1" applyFont="1" applyFill="1" applyBorder="1" applyAlignment="1">
      <alignment horizontal="center" vertical="center" wrapText="1"/>
    </xf>
    <xf numFmtId="14" fontId="8" fillId="10" borderId="39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6">
    <dxf>
      <font>
        <color theme="0"/>
      </font>
      <fill>
        <patternFill patternType="solid">
          <fgColor theme="0"/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af6e15e9e814c34/Documents/G8/ACVP_G8_2025.xlsm" TargetMode="External"/><Relationship Id="rId1" Type="http://schemas.openxmlformats.org/officeDocument/2006/relationships/externalLinkPath" Target="https://d.docs.live.net/0af6e15e9e814c34/Documents/G8/ACVP_G8_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E-~1/AppData/Local/Temp/00%20BNF/IPMS/Resto_TVIPMS%20(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SONBuvette"/>
      <sheetName val="Buvette"/>
      <sheetName val="Param"/>
      <sheetName val="Note explicative fichier"/>
      <sheetName val="Eq Chrono"/>
      <sheetName val="SurvG8"/>
      <sheetName val="Poissy Entrée"/>
      <sheetName val="Poissy Sortie"/>
      <sheetName val="Ponton 1-4"/>
      <sheetName val="Ponton D-A"/>
      <sheetName val="secu sur l'eau"/>
      <sheetName val="Equipes"/>
      <sheetName val="Detail Equipes"/>
      <sheetName val="TEMPS-ponton"/>
      <sheetName val="TEMPS-poissy"/>
      <sheetName val="penalités"/>
      <sheetName val="Heures Pass"/>
      <sheetName val="Temps Pass"/>
      <sheetName val="Temps corr"/>
      <sheetName val="Ecart Record"/>
      <sheetName val="CL mi parcours"/>
      <sheetName val="Cl Catégories"/>
      <sheetName val="CL GENERAL"/>
      <sheetName val="Cl Slalom"/>
      <sheetName val="Temps départ"/>
      <sheetName val="Recom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No.</v>
          </cell>
          <cell r="B1" t="str">
            <v>Cat.</v>
          </cell>
          <cell r="C1" t="str">
            <v>CLUB</v>
          </cell>
          <cell r="D1" t="str">
            <v>VILLE</v>
          </cell>
          <cell r="E1" t="str">
            <v>Equipage</v>
          </cell>
        </row>
        <row r="2">
          <cell r="A2">
            <v>1</v>
          </cell>
          <cell r="B2" t="str">
            <v>F</v>
          </cell>
          <cell r="C2" t="str">
            <v>CAUDEBEC-EN-CAUX ACVS 1</v>
          </cell>
          <cell r="D2" t="str">
            <v>CAUDEBEC-EN-CAUX</v>
          </cell>
          <cell r="E2" t="str">
            <v>Claudine DONNAT</v>
          </cell>
          <cell r="F2" t="str">
            <v>Gwenaele BERNARD</v>
          </cell>
          <cell r="G2" t="str">
            <v>Sandrine BOURDEL</v>
          </cell>
          <cell r="H2" t="str">
            <v>Caroline KERVRANN</v>
          </cell>
          <cell r="I2" t="str">
            <v>Martine NARBAIS-JAUREGUY</v>
          </cell>
          <cell r="J2">
            <v>55.325982075405875</v>
          </cell>
        </row>
        <row r="3">
          <cell r="A3">
            <v>2</v>
          </cell>
          <cell r="B3" t="str">
            <v>M</v>
          </cell>
          <cell r="C3" t="str">
            <v>PORT-MARLY RCPM 3</v>
          </cell>
          <cell r="D3" t="str">
            <v>Le Port Marly</v>
          </cell>
          <cell r="E3" t="str">
            <v>Sébastien KAMYSCZ</v>
          </cell>
          <cell r="F3" t="str">
            <v>Anais FEUGA</v>
          </cell>
          <cell r="G3" t="str">
            <v>Eric MOINARD</v>
          </cell>
          <cell r="H3" t="str">
            <v>Elsa CROZATIER</v>
          </cell>
          <cell r="I3" t="str">
            <v>Cyrielle BERTHIER</v>
          </cell>
          <cell r="J3">
            <v>52.020228650748344</v>
          </cell>
        </row>
        <row r="4">
          <cell r="A4">
            <v>3</v>
          </cell>
          <cell r="B4" t="str">
            <v>H</v>
          </cell>
          <cell r="C4" t="str">
            <v>LRA ILE-DE-FRANCE/FRANCE CNF 1</v>
          </cell>
          <cell r="D4" t="str">
            <v>Neuilly sur Seine</v>
          </cell>
          <cell r="E4" t="str">
            <v>Carlos GOMEZCORONA</v>
          </cell>
          <cell r="F4" t="str">
            <v>Antoine LAJOANIE</v>
          </cell>
          <cell r="G4" t="str">
            <v>Vincent LE GUERNEVE</v>
          </cell>
          <cell r="H4" t="str">
            <v>Nicolas TOURNAILLELE BERRE</v>
          </cell>
          <cell r="I4" t="str">
            <v>Quentin MASSOTEAU</v>
          </cell>
          <cell r="J4">
            <v>37.399954678145605</v>
          </cell>
        </row>
        <row r="5">
          <cell r="A5">
            <v>4</v>
          </cell>
          <cell r="B5" t="str">
            <v>F</v>
          </cell>
          <cell r="C5" t="str">
            <v>LILLE AUNL 1</v>
          </cell>
          <cell r="D5" t="str">
            <v>Lille</v>
          </cell>
          <cell r="E5" t="str">
            <v>Amelie BERNARD</v>
          </cell>
          <cell r="F5" t="str">
            <v>Lena HESPEL</v>
          </cell>
          <cell r="G5" t="str">
            <v>Marie HIDOT</v>
          </cell>
          <cell r="H5" t="str">
            <v>Marie TOLEDO</v>
          </cell>
          <cell r="I5" t="str">
            <v>Marion REUMAUX</v>
          </cell>
          <cell r="J5">
            <v>34.323790294583958</v>
          </cell>
        </row>
        <row r="6">
          <cell r="A6">
            <v>5</v>
          </cell>
          <cell r="B6" t="str">
            <v>M</v>
          </cell>
          <cell r="C6" t="str">
            <v>MEULAN-LES-MUREAUX AMMH 3</v>
          </cell>
          <cell r="D6" t="str">
            <v>Meulan Les Mureaux</v>
          </cell>
          <cell r="E6" t="str">
            <v>Farid ALAOUCHICHE</v>
          </cell>
          <cell r="F6" t="str">
            <v>Emmanuel BELLOCHE</v>
          </cell>
          <cell r="G6" t="str">
            <v>Julie DEUNF</v>
          </cell>
          <cell r="H6" t="str">
            <v>Agnes GLIGORIC</v>
          </cell>
          <cell r="I6" t="str">
            <v>Marie Jose SILVERT</v>
          </cell>
          <cell r="J6">
            <v>54.87063960965245</v>
          </cell>
        </row>
        <row r="7">
          <cell r="A7">
            <v>6</v>
          </cell>
          <cell r="B7" t="str">
            <v>M</v>
          </cell>
          <cell r="C7" t="str">
            <v>VILLENNES - POISSY ACVP 3</v>
          </cell>
          <cell r="D7" t="str">
            <v>Villennes Poissy</v>
          </cell>
          <cell r="E7" t="str">
            <v>Elodie DEREMIENCE</v>
          </cell>
          <cell r="F7" t="str">
            <v>Frederic LE ROUX</v>
          </cell>
          <cell r="G7" t="str">
            <v>Jean-Luc NEVEU</v>
          </cell>
          <cell r="H7" t="str">
            <v>Alexia NOMOVIC</v>
          </cell>
          <cell r="I7" t="str">
            <v>Marie-Claude LAUNAY</v>
          </cell>
          <cell r="J7">
            <v>69.419132760337376</v>
          </cell>
        </row>
        <row r="8">
          <cell r="A8">
            <v>7</v>
          </cell>
          <cell r="B8" t="str">
            <v>F</v>
          </cell>
          <cell r="C8" t="str">
            <v>ANDRESY CAC 1</v>
          </cell>
          <cell r="D8" t="str">
            <v>Andrésy</v>
          </cell>
          <cell r="E8" t="str">
            <v>Claire STANISLAS</v>
          </cell>
          <cell r="F8" t="str">
            <v>Christelle GIRAUD ROBERT</v>
          </cell>
          <cell r="G8" t="str">
            <v>Nathalie TOUM-NOËL</v>
          </cell>
          <cell r="H8" t="str">
            <v>Nathalie BOURGEOIS</v>
          </cell>
          <cell r="I8" t="str">
            <v>Daphne PARIZOT</v>
          </cell>
          <cell r="J8">
            <v>51.706803993214102</v>
          </cell>
        </row>
        <row r="9">
          <cell r="A9">
            <v>8</v>
          </cell>
          <cell r="B9" t="str">
            <v>H</v>
          </cell>
          <cell r="C9" t="str">
            <v>ANDRESY CAC 4</v>
          </cell>
          <cell r="D9" t="str">
            <v>Andrésy</v>
          </cell>
          <cell r="E9" t="str">
            <v>Emmanuel SALIN</v>
          </cell>
          <cell r="F9" t="str">
            <v>Pierre LEMONNIER</v>
          </cell>
          <cell r="G9" t="str">
            <v>Marc LACCASSAGNE</v>
          </cell>
          <cell r="H9" t="str">
            <v>Stephane ZETTWOOG</v>
          </cell>
          <cell r="I9" t="str">
            <v>Arnaud GOSSE</v>
          </cell>
          <cell r="J9">
            <v>46.708995774036012</v>
          </cell>
        </row>
        <row r="10">
          <cell r="A10">
            <v>9</v>
          </cell>
          <cell r="B10" t="str">
            <v>F</v>
          </cell>
          <cell r="C10" t="str">
            <v>PORT-MARLY RCPM 1</v>
          </cell>
          <cell r="D10" t="str">
            <v>Le Port Marly</v>
          </cell>
          <cell r="E10" t="str">
            <v>Elisabetta PARLIER</v>
          </cell>
          <cell r="F10" t="str">
            <v>Christelle FONTENEAU</v>
          </cell>
          <cell r="G10" t="str">
            <v>Pascale DANTAN</v>
          </cell>
          <cell r="H10" t="str">
            <v>Christina OUERFELLI</v>
          </cell>
          <cell r="I10" t="str">
            <v>Anne SALEK</v>
          </cell>
          <cell r="J10">
            <v>56.572557417871622</v>
          </cell>
        </row>
        <row r="11">
          <cell r="A11">
            <v>10</v>
          </cell>
          <cell r="B11" t="str">
            <v>F</v>
          </cell>
          <cell r="C11" t="str">
            <v>ANDRESY CAC 2</v>
          </cell>
          <cell r="D11" t="str">
            <v>Andrésy</v>
          </cell>
          <cell r="E11" t="str">
            <v>Sylvie FRANSSEN</v>
          </cell>
          <cell r="F11" t="str">
            <v>Agnes BURGHGRAEVE SELLEN</v>
          </cell>
          <cell r="G11" t="str">
            <v>Martine LE ROUX</v>
          </cell>
          <cell r="H11" t="str">
            <v>Fouzia VOIRIN</v>
          </cell>
          <cell r="I11" t="str">
            <v>Anna ALCALOIDEPOIXBLANC</v>
          </cell>
          <cell r="J11">
            <v>61.617488924720945</v>
          </cell>
        </row>
        <row r="12">
          <cell r="A12">
            <v>11</v>
          </cell>
          <cell r="B12" t="str">
            <v>F</v>
          </cell>
          <cell r="C12" t="str">
            <v>EVRY SCA 2000 1</v>
          </cell>
          <cell r="D12" t="str">
            <v>Evry</v>
          </cell>
          <cell r="E12" t="str">
            <v>Anne CARDUNER</v>
          </cell>
          <cell r="F12" t="str">
            <v>Isabelle MOISSET</v>
          </cell>
          <cell r="G12" t="str">
            <v>Pauline PRIET-CASTAINGS</v>
          </cell>
          <cell r="H12" t="str">
            <v>Olivia PEZZOLI</v>
          </cell>
          <cell r="I12" t="str">
            <v>Christelle MARTIN</v>
          </cell>
          <cell r="J12">
            <v>49.788447828830542</v>
          </cell>
        </row>
        <row r="13">
          <cell r="A13">
            <v>12</v>
          </cell>
          <cell r="B13" t="str">
            <v>M</v>
          </cell>
          <cell r="C13" t="str">
            <v>PORT-MARLY RCPM 4</v>
          </cell>
          <cell r="D13" t="str">
            <v>Le Port Marly</v>
          </cell>
          <cell r="E13" t="str">
            <v>Annick BITOUN</v>
          </cell>
          <cell r="F13" t="str">
            <v>Corine DOUTAN</v>
          </cell>
          <cell r="G13" t="str">
            <v>Agnes DE FRAMOND</v>
          </cell>
          <cell r="H13" t="str">
            <v>Maguelone DERAMOUD</v>
          </cell>
          <cell r="I13" t="str">
            <v>Bruno DERAMOUDT</v>
          </cell>
          <cell r="J13">
            <v>0</v>
          </cell>
        </row>
        <row r="14">
          <cell r="A14">
            <v>13</v>
          </cell>
          <cell r="B14" t="str">
            <v>H</v>
          </cell>
          <cell r="C14" t="str">
            <v>COMA Argenteuil 1</v>
          </cell>
          <cell r="D14" t="str">
            <v>Argenteuil</v>
          </cell>
          <cell r="E14" t="str">
            <v>Derek Auvillain</v>
          </cell>
          <cell r="F14" t="str">
            <v>Pablo Boulinguez</v>
          </cell>
          <cell r="G14" t="str">
            <v>Franck Lemaire</v>
          </cell>
          <cell r="H14" t="str">
            <v>Joelle Van Kalmthout</v>
          </cell>
          <cell r="I14" t="str">
            <v>Cauris Hyon</v>
          </cell>
          <cell r="J14">
            <v>46.908995774036008</v>
          </cell>
        </row>
        <row r="15">
          <cell r="A15">
            <v>14</v>
          </cell>
          <cell r="B15" t="str">
            <v>F</v>
          </cell>
          <cell r="C15" t="str">
            <v>MEULAN-LES-MUREAUX AMMH 1</v>
          </cell>
          <cell r="D15" t="str">
            <v>Meulan Les Mureaux</v>
          </cell>
          <cell r="E15" t="str">
            <v>Solange BOURNONVILLE</v>
          </cell>
          <cell r="F15" t="str">
            <v>Gwenaelle MARSAIS</v>
          </cell>
          <cell r="G15" t="str">
            <v>Sophie SEFFAR</v>
          </cell>
          <cell r="H15" t="str">
            <v>Sonia MAZEAU</v>
          </cell>
          <cell r="I15" t="str">
            <v>Catherine MARTINIER</v>
          </cell>
          <cell r="J15">
            <v>41.6481738562278</v>
          </cell>
        </row>
        <row r="16">
          <cell r="A16">
            <v>15</v>
          </cell>
          <cell r="B16" t="str">
            <v>H</v>
          </cell>
          <cell r="C16" t="str">
            <v>MEULAN-LES-MUREAUX AMMH 2</v>
          </cell>
          <cell r="D16" t="str">
            <v>Meulan Les Mureaux</v>
          </cell>
          <cell r="E16" t="str">
            <v>Arthur VAN SLOOTEN</v>
          </cell>
          <cell r="F16" t="str">
            <v>Yannick DAGMEY</v>
          </cell>
          <cell r="G16" t="str">
            <v>Xavier MARSAIS</v>
          </cell>
          <cell r="H16" t="str">
            <v>Eric PRENEY</v>
          </cell>
          <cell r="I16" t="str">
            <v>Olivier SANCIER</v>
          </cell>
          <cell r="J16">
            <v>55.186803993214099</v>
          </cell>
        </row>
        <row r="17">
          <cell r="A17">
            <v>16</v>
          </cell>
          <cell r="B17" t="str">
            <v>M</v>
          </cell>
          <cell r="C17" t="str">
            <v>LRA ILE-DE-FRANCE/FRANCE CNF 2</v>
          </cell>
          <cell r="D17" t="str">
            <v>Neuilly sur Seine</v>
          </cell>
          <cell r="E17" t="str">
            <v>Victor POUTHIER</v>
          </cell>
          <cell r="F17" t="str">
            <v>Aurore RUBIO</v>
          </cell>
          <cell r="G17" t="str">
            <v>Lucile NATALI</v>
          </cell>
          <cell r="H17" t="str">
            <v>Raphael LEVENES</v>
          </cell>
          <cell r="I17" t="str">
            <v>Laurence MASSON</v>
          </cell>
          <cell r="J17">
            <v>45.273379335679849</v>
          </cell>
        </row>
        <row r="18">
          <cell r="A18">
            <v>17</v>
          </cell>
          <cell r="B18" t="str">
            <v>M</v>
          </cell>
          <cell r="C18" t="str">
            <v>JOINVILLE AMJ 2</v>
          </cell>
          <cell r="D18" t="str">
            <v>Joinville</v>
          </cell>
          <cell r="E18" t="str">
            <v>Guylene RIVET</v>
          </cell>
          <cell r="F18" t="str">
            <v>Isabelle NORAZ</v>
          </cell>
          <cell r="G18" t="str">
            <v>Tristan BAUMBERGER</v>
          </cell>
          <cell r="H18" t="str">
            <v>Alain RIVERO</v>
          </cell>
          <cell r="I18" t="str">
            <v>Catherine PITOT</v>
          </cell>
          <cell r="J18">
            <v>60.328173856227792</v>
          </cell>
        </row>
        <row r="19">
          <cell r="A19">
            <v>18</v>
          </cell>
          <cell r="B19" t="str">
            <v>H</v>
          </cell>
          <cell r="C19" t="str">
            <v>VILLENNES - POISSY ACVP 1</v>
          </cell>
          <cell r="D19" t="str">
            <v>Villennes Poissy</v>
          </cell>
          <cell r="E19" t="str">
            <v>Laurent BONHOMMET</v>
          </cell>
          <cell r="F19" t="str">
            <v>Michael LE BANNER</v>
          </cell>
          <cell r="G19" t="str">
            <v>Clement MAKOWIECKI</v>
          </cell>
          <cell r="H19" t="str">
            <v>Antoine VOLPI</v>
          </cell>
          <cell r="I19" t="str">
            <v>Olivier LEONARDI</v>
          </cell>
          <cell r="J19">
            <v>51.00159851376204</v>
          </cell>
        </row>
        <row r="20">
          <cell r="A20">
            <v>19</v>
          </cell>
          <cell r="B20" t="str">
            <v>H</v>
          </cell>
          <cell r="C20" t="str">
            <v>PORT-MARLY RCPM 2</v>
          </cell>
          <cell r="D20" t="str">
            <v>Le Port Marly</v>
          </cell>
          <cell r="E20" t="str">
            <v>Alexandre MANOILOV</v>
          </cell>
          <cell r="F20" t="str">
            <v>Christophe MARCAIS</v>
          </cell>
          <cell r="G20" t="str">
            <v>David CHARTIER</v>
          </cell>
          <cell r="H20" t="str">
            <v>Vincent BONTOUX</v>
          </cell>
          <cell r="I20" t="str">
            <v>Alain ROUSSEAU</v>
          </cell>
          <cell r="J20">
            <v>60.16981769184423</v>
          </cell>
        </row>
        <row r="21">
          <cell r="A21">
            <v>20</v>
          </cell>
          <cell r="B21" t="str">
            <v>H</v>
          </cell>
          <cell r="C21" t="str">
            <v>JOINVILLE AMJ 1</v>
          </cell>
          <cell r="D21" t="str">
            <v>Joinville</v>
          </cell>
          <cell r="E21" t="str">
            <v>Quoc-Viet PHAN</v>
          </cell>
          <cell r="F21" t="str">
            <v>Christophe VIDAL</v>
          </cell>
          <cell r="G21" t="str">
            <v>Emmanuel LEFEBVRE</v>
          </cell>
          <cell r="H21" t="str">
            <v>Laurent SEINCE</v>
          </cell>
          <cell r="I21" t="str">
            <v>Pierre-Yves LE ROY</v>
          </cell>
          <cell r="J21">
            <v>52.65803686992642</v>
          </cell>
        </row>
        <row r="22">
          <cell r="A22">
            <v>21</v>
          </cell>
          <cell r="B22" t="str">
            <v>M</v>
          </cell>
          <cell r="C22" t="str">
            <v>MAISONS MESNIL CERAMM 2</v>
          </cell>
          <cell r="D22" t="str">
            <v xml:space="preserve">Maisons Lafiitte Le Mesnil </v>
          </cell>
          <cell r="E22" t="str">
            <v>Frederic BARCZA</v>
          </cell>
          <cell r="F22" t="str">
            <v>Amaury DE LA LAURENCIE</v>
          </cell>
          <cell r="G22" t="str">
            <v>Anja SCHAUBERT</v>
          </cell>
          <cell r="H22" t="str">
            <v>Rosalie VAN BOCKSTAEL</v>
          </cell>
          <cell r="I22" t="str">
            <v>Christian ROURE</v>
          </cell>
          <cell r="J22">
            <v>52.218036869926422</v>
          </cell>
        </row>
        <row r="23">
          <cell r="A23">
            <v>22</v>
          </cell>
          <cell r="B23" t="str">
            <v>M</v>
          </cell>
          <cell r="C23" t="str">
            <v>VILLENNES - POISSY ACVP 2</v>
          </cell>
          <cell r="D23" t="str">
            <v>Villennes Poissy</v>
          </cell>
          <cell r="E23" t="str">
            <v>Coralie LE BANNER</v>
          </cell>
          <cell r="F23" t="str">
            <v>Valerie DECAESTECKER</v>
          </cell>
          <cell r="G23" t="str">
            <v>Christophe ELINE</v>
          </cell>
          <cell r="H23" t="str">
            <v>Richard BARLIER</v>
          </cell>
          <cell r="I23" t="str">
            <v>Franck CARIOU</v>
          </cell>
          <cell r="J23">
            <v>51.090913582255197</v>
          </cell>
        </row>
        <row r="24">
          <cell r="A24">
            <v>23</v>
          </cell>
          <cell r="B24" t="str">
            <v>M</v>
          </cell>
          <cell r="C24" t="str">
            <v>MAISONS MESNIL CERAMM 3</v>
          </cell>
          <cell r="D24" t="str">
            <v xml:space="preserve">Maisons Lafiitte Le Mesnil </v>
          </cell>
          <cell r="E24" t="str">
            <v>Sandra BOEUF</v>
          </cell>
          <cell r="F24" t="str">
            <v>Alain GIRARD</v>
          </cell>
          <cell r="G24" t="str">
            <v>Nicolas SCHMITT</v>
          </cell>
          <cell r="H24" t="str">
            <v>Claude LEMENAGER</v>
          </cell>
          <cell r="I24" t="str">
            <v>Amina ELABBADI</v>
          </cell>
          <cell r="J24">
            <v>59.845982075405878</v>
          </cell>
        </row>
        <row r="25">
          <cell r="A25">
            <v>24</v>
          </cell>
          <cell r="B25" t="str">
            <v>F</v>
          </cell>
          <cell r="C25" t="str">
            <v>ANDRESY CAC 3</v>
          </cell>
          <cell r="D25" t="str">
            <v>Andrésy</v>
          </cell>
          <cell r="E25" t="str">
            <v>Severine LEGAILLARD</v>
          </cell>
          <cell r="F25" t="str">
            <v>Laura HEBERT</v>
          </cell>
          <cell r="G25" t="str">
            <v>Marine NACERI</v>
          </cell>
          <cell r="H25" t="str">
            <v>Stephanie LAPORTE</v>
          </cell>
          <cell r="I25" t="str">
            <v>Vanina HIRSCHAUER</v>
          </cell>
          <cell r="J25">
            <v>44.24379029458396</v>
          </cell>
        </row>
        <row r="26">
          <cell r="A26">
            <v>25</v>
          </cell>
          <cell r="B26" t="str">
            <v>H</v>
          </cell>
          <cell r="C26" t="str">
            <v>COMA Argenteuil 2</v>
          </cell>
          <cell r="D26" t="str">
            <v>Argenteuil</v>
          </cell>
          <cell r="E26" t="str">
            <v>Alain Chanteloup</v>
          </cell>
          <cell r="F26" t="str">
            <v>Celine Gleonec</v>
          </cell>
          <cell r="G26" t="str">
            <v>Camille Spanjaard</v>
          </cell>
          <cell r="H26" t="str">
            <v>Thierry Chorain</v>
          </cell>
          <cell r="I26" t="str">
            <v>Gerard Landaret</v>
          </cell>
          <cell r="J26">
            <v>60.199406732940119</v>
          </cell>
        </row>
        <row r="27">
          <cell r="A27">
            <v>26</v>
          </cell>
          <cell r="B27" t="str">
            <v>H</v>
          </cell>
          <cell r="C27" t="str">
            <v>MAISONS MESNIL CERAMM 1</v>
          </cell>
          <cell r="D27" t="str">
            <v xml:space="preserve">Maisons Lafiitte Le Mesnil </v>
          </cell>
          <cell r="E27" t="str">
            <v>Christophe LARAMAS</v>
          </cell>
          <cell r="F27" t="str">
            <v>Laurent LIBOTTE</v>
          </cell>
          <cell r="G27" t="str">
            <v>Pierre MONDY</v>
          </cell>
          <cell r="H27" t="str">
            <v>Nicolas Jean-Pierre CHAILLOUX</v>
          </cell>
          <cell r="I27" t="str">
            <v>Francois PARMENTIER</v>
          </cell>
          <cell r="J27">
            <v>60.475571116501769</v>
          </cell>
        </row>
        <row r="28">
          <cell r="A28">
            <v>27</v>
          </cell>
          <cell r="B28" t="str">
            <v>M</v>
          </cell>
          <cell r="C28" t="str">
            <v>Rowing Club ParisCP</v>
          </cell>
          <cell r="D28" t="str">
            <v>Ile St Denis</v>
          </cell>
          <cell r="E28" t="str">
            <v>Paul LOGIE</v>
          </cell>
          <cell r="F28" t="str">
            <v>Claire MOUYSSET</v>
          </cell>
          <cell r="G28" t="str">
            <v>Anastesia BERGO</v>
          </cell>
          <cell r="H28" t="str">
            <v>Jean-Luc LENEE</v>
          </cell>
          <cell r="I28" t="str">
            <v>Guilhem FROMONT</v>
          </cell>
          <cell r="J28">
            <v>125.54351632198123</v>
          </cell>
        </row>
        <row r="29">
          <cell r="A29">
            <v>28</v>
          </cell>
          <cell r="B29" t="str">
            <v>M</v>
          </cell>
          <cell r="C29" t="str">
            <v>COUDRAY-MONTCEAUX ACM 1</v>
          </cell>
          <cell r="D29" t="str">
            <v>Le Coudray Monceaux</v>
          </cell>
          <cell r="E29" t="str">
            <v>Iris LE ROUX</v>
          </cell>
          <cell r="F29" t="str">
            <v>Laurent LAGANE</v>
          </cell>
          <cell r="G29" t="str">
            <v>Christophe JOST</v>
          </cell>
          <cell r="H29" t="str">
            <v>Claire AKAMATSU</v>
          </cell>
          <cell r="I29" t="str">
            <v>Anne HOUAL</v>
          </cell>
          <cell r="J29">
            <v>56.342420431570261</v>
          </cell>
        </row>
        <row r="30">
          <cell r="A30">
            <v>29</v>
          </cell>
          <cell r="B30" t="str">
            <v>H</v>
          </cell>
          <cell r="C30" t="str">
            <v>BOULOGNE 92 1</v>
          </cell>
          <cell r="D30" t="str">
            <v>Boulogne</v>
          </cell>
          <cell r="E30" t="str">
            <v>Étienne NOEL</v>
          </cell>
          <cell r="F30" t="str">
            <v>Théo BEL BERBEL- LURBE</v>
          </cell>
          <cell r="G30" t="str">
            <v>Jérôme GABRIEL</v>
          </cell>
          <cell r="H30" t="str">
            <v>Théodore SEDAROS</v>
          </cell>
          <cell r="I30" t="str">
            <v>Marie STEIBLEN</v>
          </cell>
          <cell r="J30">
            <v>26.296940979515465</v>
          </cell>
        </row>
        <row r="31">
          <cell r="A31">
            <v>30</v>
          </cell>
          <cell r="B31" t="str">
            <v>X</v>
          </cell>
          <cell r="C31" t="str">
            <v>XX</v>
          </cell>
          <cell r="D31" t="str">
            <v>XX</v>
          </cell>
          <cell r="E31" t="str">
            <v>XX</v>
          </cell>
          <cell r="F31" t="str">
            <v>XX</v>
          </cell>
          <cell r="G31" t="str">
            <v>XX</v>
          </cell>
          <cell r="H31" t="str">
            <v>XX</v>
          </cell>
          <cell r="I31" t="str">
            <v>XX</v>
          </cell>
          <cell r="J31">
            <v>0</v>
          </cell>
        </row>
        <row r="32">
          <cell r="A32">
            <v>31</v>
          </cell>
          <cell r="B32" t="str">
            <v>X</v>
          </cell>
          <cell r="C32" t="str">
            <v>XX</v>
          </cell>
          <cell r="D32" t="str">
            <v>XX</v>
          </cell>
          <cell r="E32" t="str">
            <v>XX</v>
          </cell>
          <cell r="F32" t="str">
            <v>XX</v>
          </cell>
          <cell r="G32" t="str">
            <v>XX</v>
          </cell>
          <cell r="H32" t="str">
            <v>XX</v>
          </cell>
          <cell r="I32" t="str">
            <v>XX</v>
          </cell>
          <cell r="J32">
            <v>0</v>
          </cell>
        </row>
        <row r="33">
          <cell r="A33">
            <v>32</v>
          </cell>
          <cell r="B33" t="str">
            <v>X</v>
          </cell>
          <cell r="C33" t="str">
            <v>XX</v>
          </cell>
          <cell r="D33" t="str">
            <v>XX</v>
          </cell>
          <cell r="E33" t="str">
            <v>XX</v>
          </cell>
          <cell r="F33" t="str">
            <v>XX</v>
          </cell>
          <cell r="G33" t="str">
            <v>XX</v>
          </cell>
          <cell r="H33" t="str">
            <v>XX</v>
          </cell>
          <cell r="I33" t="str">
            <v>XX</v>
          </cell>
          <cell r="J33">
            <v>0</v>
          </cell>
        </row>
        <row r="34">
          <cell r="A34">
            <v>33</v>
          </cell>
          <cell r="B34" t="str">
            <v>X</v>
          </cell>
          <cell r="C34" t="str">
            <v>XX</v>
          </cell>
          <cell r="D34" t="str">
            <v>XX</v>
          </cell>
          <cell r="E34" t="str">
            <v>XX</v>
          </cell>
          <cell r="F34" t="str">
            <v>XX</v>
          </cell>
          <cell r="G34" t="str">
            <v>XX</v>
          </cell>
          <cell r="H34" t="str">
            <v>XX</v>
          </cell>
          <cell r="I34" t="str">
            <v>XX</v>
          </cell>
          <cell r="J34">
            <v>0</v>
          </cell>
        </row>
        <row r="35">
          <cell r="A35">
            <v>34</v>
          </cell>
          <cell r="B35" t="str">
            <v>X</v>
          </cell>
          <cell r="C35" t="str">
            <v>XX</v>
          </cell>
          <cell r="D35" t="str">
            <v>XX</v>
          </cell>
          <cell r="E35" t="str">
            <v>XX</v>
          </cell>
          <cell r="F35" t="str">
            <v>XX</v>
          </cell>
          <cell r="G35" t="str">
            <v>XX</v>
          </cell>
          <cell r="H35" t="str">
            <v>XX</v>
          </cell>
          <cell r="I35" t="str">
            <v>XX</v>
          </cell>
          <cell r="J35">
            <v>0</v>
          </cell>
        </row>
        <row r="36">
          <cell r="A36">
            <v>35</v>
          </cell>
          <cell r="B36" t="str">
            <v>X</v>
          </cell>
          <cell r="C36" t="str">
            <v>XX</v>
          </cell>
          <cell r="D36" t="str">
            <v>XX</v>
          </cell>
          <cell r="E36" t="str">
            <v>XX</v>
          </cell>
          <cell r="F36" t="str">
            <v>XX</v>
          </cell>
          <cell r="G36" t="str">
            <v>XX</v>
          </cell>
          <cell r="H36" t="str">
            <v>XX</v>
          </cell>
          <cell r="I36" t="str">
            <v>XX</v>
          </cell>
          <cell r="J36">
            <v>0</v>
          </cell>
        </row>
        <row r="37">
          <cell r="A37">
            <v>36</v>
          </cell>
          <cell r="B37" t="str">
            <v>X</v>
          </cell>
          <cell r="C37" t="str">
            <v>XX</v>
          </cell>
          <cell r="D37" t="str">
            <v>XX</v>
          </cell>
          <cell r="E37" t="str">
            <v>XX</v>
          </cell>
          <cell r="F37" t="str">
            <v>XX</v>
          </cell>
          <cell r="G37" t="str">
            <v>XX</v>
          </cell>
          <cell r="H37" t="str">
            <v>XX</v>
          </cell>
          <cell r="I37" t="str">
            <v>XX</v>
          </cell>
          <cell r="J37">
            <v>0</v>
          </cell>
        </row>
        <row r="38">
          <cell r="A38">
            <v>37</v>
          </cell>
          <cell r="B38" t="str">
            <v>X</v>
          </cell>
          <cell r="C38" t="str">
            <v>XX</v>
          </cell>
          <cell r="D38" t="str">
            <v>XX</v>
          </cell>
          <cell r="E38" t="str">
            <v>XX</v>
          </cell>
          <cell r="F38" t="str">
            <v>XX</v>
          </cell>
          <cell r="G38" t="str">
            <v>XX</v>
          </cell>
          <cell r="H38" t="str">
            <v>XX</v>
          </cell>
          <cell r="I38" t="str">
            <v>XX</v>
          </cell>
          <cell r="J38">
            <v>0</v>
          </cell>
        </row>
        <row r="39">
          <cell r="A39">
            <v>38</v>
          </cell>
          <cell r="B39" t="str">
            <v>X</v>
          </cell>
          <cell r="C39" t="str">
            <v>XX</v>
          </cell>
          <cell r="D39" t="str">
            <v>XX</v>
          </cell>
          <cell r="E39" t="str">
            <v>XX</v>
          </cell>
          <cell r="F39" t="str">
            <v>XX</v>
          </cell>
          <cell r="G39" t="str">
            <v>XX</v>
          </cell>
          <cell r="H39" t="str">
            <v>XX</v>
          </cell>
          <cell r="I39" t="str">
            <v>XX</v>
          </cell>
          <cell r="J39">
            <v>0</v>
          </cell>
        </row>
        <row r="40">
          <cell r="A40">
            <v>39</v>
          </cell>
          <cell r="B40" t="str">
            <v>X</v>
          </cell>
          <cell r="C40" t="str">
            <v>XX</v>
          </cell>
          <cell r="D40" t="str">
            <v>XX</v>
          </cell>
          <cell r="E40" t="str">
            <v>XX</v>
          </cell>
          <cell r="F40" t="str">
            <v>XX</v>
          </cell>
          <cell r="G40" t="str">
            <v>XX</v>
          </cell>
          <cell r="H40" t="str">
            <v>XX</v>
          </cell>
          <cell r="I40" t="str">
            <v>XX</v>
          </cell>
          <cell r="J40">
            <v>0</v>
          </cell>
        </row>
        <row r="41">
          <cell r="A41">
            <v>40</v>
          </cell>
          <cell r="B41" t="str">
            <v>X</v>
          </cell>
          <cell r="C41" t="str">
            <v>XX</v>
          </cell>
          <cell r="D41" t="str">
            <v>XX</v>
          </cell>
          <cell r="E41" t="str">
            <v>XX</v>
          </cell>
          <cell r="F41" t="str">
            <v>XX</v>
          </cell>
          <cell r="G41" t="str">
            <v>XX</v>
          </cell>
          <cell r="H41" t="str">
            <v>XX</v>
          </cell>
          <cell r="I41" t="str">
            <v>XX</v>
          </cell>
          <cell r="J41">
            <v>0</v>
          </cell>
        </row>
      </sheetData>
      <sheetData sheetId="12"/>
      <sheetData sheetId="13">
        <row r="5">
          <cell r="A5">
            <v>1</v>
          </cell>
          <cell r="B5" t="str">
            <v>CAUDEBEC-EN-CAUX ACVS 1</v>
          </cell>
          <cell r="C5" t="str">
            <v>CAUDEBEC-EN-CAUX</v>
          </cell>
          <cell r="D5" t="str">
            <v>Claudine DONNAT-Gwenaele BERNARD-Sandrine BOURDEL-Caroline KERVRANN-Martine NARBAIS-JAUREGUY</v>
          </cell>
        </row>
        <row r="6">
          <cell r="A6">
            <v>2</v>
          </cell>
          <cell r="B6" t="str">
            <v>PORT-MARLY RCPM 3</v>
          </cell>
          <cell r="C6" t="str">
            <v>Le Port Marly</v>
          </cell>
          <cell r="D6" t="str">
            <v>Sébastien KAMYSCZ-Anais FEUGA-Eric MOINARD-Elsa CROZATIER-Cyrielle BERTHIER</v>
          </cell>
        </row>
        <row r="7">
          <cell r="A7">
            <v>3</v>
          </cell>
          <cell r="B7" t="str">
            <v>LRA ILE-DE-FRANCE/FRANCE CNF 1</v>
          </cell>
          <cell r="C7" t="str">
            <v>Neuilly sur Seine</v>
          </cell>
          <cell r="D7" t="str">
            <v>Carlos GOMEZCORONA-Antoine LAJOANIE-Vincent LE GUERNEVE-Nicolas TOURNAILLELE BERRE-Quentin MASSOTEAU</v>
          </cell>
        </row>
        <row r="8">
          <cell r="A8">
            <v>4</v>
          </cell>
          <cell r="B8" t="str">
            <v>LILLE AUNL 1</v>
          </cell>
          <cell r="C8" t="str">
            <v>Lille</v>
          </cell>
          <cell r="D8" t="str">
            <v>Amelie BERNARD-Lena HESPEL-Marie HIDOT-Marie TOLEDO-Marion REUMAUX</v>
          </cell>
        </row>
        <row r="9">
          <cell r="A9">
            <v>5</v>
          </cell>
          <cell r="B9" t="str">
            <v>MEULAN-LES-MUREAUX AMMH 3</v>
          </cell>
          <cell r="C9" t="str">
            <v>Meulan Les Mureaux</v>
          </cell>
          <cell r="D9" t="str">
            <v>Farid ALAOUCHICHE-Emmanuel BELLOCHE-Julie DEUNF-Agnes GLIGORIC-Marie Jose SILVERT</v>
          </cell>
        </row>
        <row r="10">
          <cell r="A10">
            <v>6</v>
          </cell>
          <cell r="B10" t="str">
            <v>VILLENNES - POISSY ACVP 3</v>
          </cell>
          <cell r="C10" t="str">
            <v>Villennes Poissy</v>
          </cell>
          <cell r="D10" t="str">
            <v>Elodie DEREMIENCE-Frederic LE ROUX-Jean-Luc NEVEU-Alexia NOMOVIC-Marie-Claude LAUNAY</v>
          </cell>
        </row>
        <row r="11">
          <cell r="A11">
            <v>7</v>
          </cell>
          <cell r="B11" t="str">
            <v>ANDRESY CAC 1</v>
          </cell>
          <cell r="C11" t="str">
            <v>Andrésy</v>
          </cell>
          <cell r="D11" t="str">
            <v>Claire STANISLAS-Christelle GIRAUD ROBERT-Nathalie TOUM-NOËL-Nathalie BOURGEOIS-Daphne PARIZOT</v>
          </cell>
        </row>
        <row r="12">
          <cell r="A12">
            <v>8</v>
          </cell>
          <cell r="B12" t="str">
            <v>ANDRESY CAC 4</v>
          </cell>
          <cell r="C12" t="str">
            <v>Andrésy</v>
          </cell>
          <cell r="D12" t="str">
            <v>Emmanuel SALIN-Pierre LEMONNIER-Marc LACCASSAGNE-Stephane ZETTWOOG-Arnaud GOSSE</v>
          </cell>
        </row>
        <row r="13">
          <cell r="A13">
            <v>9</v>
          </cell>
          <cell r="B13" t="str">
            <v>PORT-MARLY RCPM 1</v>
          </cell>
          <cell r="C13" t="str">
            <v>Le Port Marly</v>
          </cell>
          <cell r="D13" t="str">
            <v>Elisabetta PARLIER-Christelle FONTENEAU-Pascale DANTAN-Christina OUERFELLI-Anne SALEK</v>
          </cell>
        </row>
        <row r="14">
          <cell r="A14">
            <v>10</v>
          </cell>
          <cell r="B14" t="str">
            <v>ANDRESY CAC 2</v>
          </cell>
          <cell r="C14" t="str">
            <v>Andrésy</v>
          </cell>
          <cell r="D14" t="str">
            <v>Sylvie FRANSSEN-Agnes BURGHGRAEVE SELLEN-Martine LE ROUX-Fouzia VOIRIN-Anna ALCALOIDEPOIXBLANC</v>
          </cell>
        </row>
        <row r="15">
          <cell r="A15">
            <v>11</v>
          </cell>
          <cell r="B15" t="str">
            <v>EVRY SCA 2000 1</v>
          </cell>
          <cell r="C15" t="str">
            <v>Evry</v>
          </cell>
          <cell r="D15" t="str">
            <v>Anne CARDUNER-Isabelle MOISSET-Pauline PRIET-CASTAINGS-Olivia PEZZOLI-Christelle MARTIN</v>
          </cell>
        </row>
        <row r="16">
          <cell r="A16">
            <v>12</v>
          </cell>
          <cell r="B16" t="str">
            <v>PORT-MARLY RCPM 4</v>
          </cell>
          <cell r="C16" t="str">
            <v>Le Port Marly</v>
          </cell>
          <cell r="D16" t="str">
            <v>Annick BITOUN-Corine DOUTAN-Agnes DE FRAMOND-Maguelone DERAMOUD-Bruno DERAMOUDT</v>
          </cell>
        </row>
        <row r="17">
          <cell r="A17">
            <v>13</v>
          </cell>
          <cell r="B17" t="str">
            <v>COMA Argenteuil 1</v>
          </cell>
          <cell r="C17" t="str">
            <v>Argenteuil</v>
          </cell>
          <cell r="D17" t="str">
            <v>Derek Auvillain-Pablo Boulinguez-Franck Lemaire-Joelle Van Kalmthout-Cauris Hyon</v>
          </cell>
        </row>
        <row r="18">
          <cell r="A18">
            <v>14</v>
          </cell>
          <cell r="B18" t="str">
            <v>MEULAN-LES-MUREAUX AMMH 1</v>
          </cell>
          <cell r="C18" t="str">
            <v>Meulan Les Mureaux</v>
          </cell>
          <cell r="D18" t="str">
            <v>Solange BOURNONVILLE-Gwenaelle MARSAIS-Sophie SEFFAR-Sonia MAZEAU-Catherine MARTINIER</v>
          </cell>
        </row>
        <row r="19">
          <cell r="A19">
            <v>15</v>
          </cell>
          <cell r="B19" t="str">
            <v>MEULAN-LES-MUREAUX AMMH 2</v>
          </cell>
          <cell r="C19" t="str">
            <v>Meulan Les Mureaux</v>
          </cell>
          <cell r="D19" t="str">
            <v>Arthur VAN SLOOTEN-Yannick DAGMEY-Xavier MARSAIS-Eric PRENEY-Olivier SANCIER</v>
          </cell>
        </row>
        <row r="20">
          <cell r="A20">
            <v>16</v>
          </cell>
          <cell r="B20" t="str">
            <v>LRA ILE-DE-FRANCE/FRANCE CNF 2</v>
          </cell>
          <cell r="C20" t="str">
            <v>Neuilly sur Seine</v>
          </cell>
          <cell r="D20" t="str">
            <v>Victor POUTHIER-Aurore RUBIO-Lucile NATALI-Raphael LEVENES-Laurence MASSON</v>
          </cell>
        </row>
        <row r="21">
          <cell r="A21">
            <v>17</v>
          </cell>
          <cell r="B21" t="str">
            <v>JOINVILLE AMJ 2</v>
          </cell>
          <cell r="C21" t="str">
            <v>Joinville</v>
          </cell>
          <cell r="D21" t="str">
            <v>Guylene RIVET-Isabelle NORAZ-Tristan BAUMBERGER-Alain RIVERO-Catherine PITOT</v>
          </cell>
        </row>
        <row r="22">
          <cell r="A22">
            <v>18</v>
          </cell>
          <cell r="B22" t="str">
            <v>VILLENNES - POISSY ACVP 1</v>
          </cell>
          <cell r="C22" t="str">
            <v>Villennes Poissy</v>
          </cell>
          <cell r="D22" t="str">
            <v>Laurent BONHOMMET-Michael LE BANNER-Clement MAKOWIECKI-Antoine VOLPI-Olivier LEONARDI</v>
          </cell>
        </row>
        <row r="23">
          <cell r="A23">
            <v>19</v>
          </cell>
          <cell r="B23" t="str">
            <v>PORT-MARLY RCPM 2</v>
          </cell>
          <cell r="C23" t="str">
            <v>Le Port Marly</v>
          </cell>
          <cell r="D23" t="str">
            <v>Alexandre MANOILOV-Christophe MARCAIS-David CHARTIER-Vincent BONTOUX-Alain ROUSSEAU</v>
          </cell>
        </row>
        <row r="24">
          <cell r="A24">
            <v>20</v>
          </cell>
          <cell r="B24" t="str">
            <v>JOINVILLE AMJ 1</v>
          </cell>
          <cell r="C24" t="str">
            <v>Joinville</v>
          </cell>
          <cell r="D24" t="str">
            <v>Quoc-Viet PHAN-Christophe VIDAL-Emmanuel LEFEBVRE-Laurent SEINCE-Pierre-Yves LE ROY</v>
          </cell>
        </row>
        <row r="25">
          <cell r="A25">
            <v>21</v>
          </cell>
          <cell r="B25" t="str">
            <v>MAISONS MESNIL CERAMM 2</v>
          </cell>
          <cell r="C25" t="str">
            <v xml:space="preserve">Maisons Lafiitte Le Mesnil </v>
          </cell>
          <cell r="D25" t="str">
            <v>Frederic BARCZA-Amaury DE LA LAURENCIE-Anja SCHAUBERT-Rosalie VAN BOCKSTAEL-Christian ROURE</v>
          </cell>
        </row>
        <row r="26">
          <cell r="A26">
            <v>22</v>
          </cell>
          <cell r="B26" t="str">
            <v>VILLENNES - POISSY ACVP 2</v>
          </cell>
          <cell r="C26" t="str">
            <v>Villennes Poissy</v>
          </cell>
          <cell r="D26" t="str">
            <v>Coralie LE BANNER-Valerie DECAESTECKER-Christophe ELINE-Richard BARLIER-Franck CARIOU</v>
          </cell>
        </row>
        <row r="27">
          <cell r="A27">
            <v>23</v>
          </cell>
          <cell r="B27" t="str">
            <v>MAISONS MESNIL CERAMM 3</v>
          </cell>
          <cell r="C27" t="str">
            <v xml:space="preserve">Maisons Lafiitte Le Mesnil </v>
          </cell>
          <cell r="D27" t="str">
            <v>Sandra BOEUF-Alain GIRARD-Nicolas SCHMITT-Claude LEMENAGER-Amina ELABBADI</v>
          </cell>
        </row>
        <row r="28">
          <cell r="A28">
            <v>24</v>
          </cell>
          <cell r="B28" t="str">
            <v>ANDRESY CAC 3</v>
          </cell>
          <cell r="C28" t="str">
            <v>Andrésy</v>
          </cell>
          <cell r="D28" t="str">
            <v>Severine LEGAILLARD-Laura HEBERT-Marine NACERI-Stephanie LAPORTE-Vanina HIRSCHAUER</v>
          </cell>
        </row>
        <row r="29">
          <cell r="A29">
            <v>25</v>
          </cell>
          <cell r="B29" t="str">
            <v>COMA Argenteuil 2</v>
          </cell>
          <cell r="C29" t="str">
            <v>Argenteuil</v>
          </cell>
          <cell r="D29" t="str">
            <v>Alain Chanteloup-Celine Gleonec-Camille Spanjaard-Thierry Chorain-Gerard Landaret</v>
          </cell>
        </row>
        <row r="30">
          <cell r="A30">
            <v>26</v>
          </cell>
          <cell r="B30" t="str">
            <v>MAISONS MESNIL CERAMM 1</v>
          </cell>
          <cell r="C30" t="str">
            <v xml:space="preserve">Maisons Lafiitte Le Mesnil </v>
          </cell>
          <cell r="D30" t="str">
            <v>Christophe LARAMAS-Laurent LIBOTTE-Pierre MONDY-Nicolas Jean-Pierre CHAILLOUX-Francois PARMENTIER</v>
          </cell>
        </row>
        <row r="31">
          <cell r="A31">
            <v>27</v>
          </cell>
          <cell r="B31" t="str">
            <v>Rowing Club ParisCP</v>
          </cell>
          <cell r="C31" t="str">
            <v>Ile St Denis</v>
          </cell>
          <cell r="D31" t="str">
            <v>Paul LOGIE-Claire MOUYSSET-Anastesia BERGO-Jean-Luc LENEE-Guilhem FROMONT</v>
          </cell>
        </row>
        <row r="32">
          <cell r="A32">
            <v>28</v>
          </cell>
          <cell r="B32" t="str">
            <v>COUDRAY-MONTCEAUX ACM 1</v>
          </cell>
          <cell r="C32" t="str">
            <v>Le Coudray Monceaux</v>
          </cell>
          <cell r="D32" t="str">
            <v>Iris LE ROUX-Laurent LAGANE-Christophe JOST-Claire AKAMATSU-Anne HOUAL</v>
          </cell>
        </row>
        <row r="33">
          <cell r="A33">
            <v>29</v>
          </cell>
          <cell r="B33" t="str">
            <v>BOULOGNE 92 1</v>
          </cell>
          <cell r="C33" t="str">
            <v>Boulogne</v>
          </cell>
          <cell r="D33" t="str">
            <v>Étienne NOEL-Théo BEL BERBEL- LURBE-Jérôme GABRIEL-Théodore SEDAROS-Marie STEIBLEN</v>
          </cell>
        </row>
      </sheetData>
      <sheetData sheetId="14">
        <row r="33">
          <cell r="G33">
            <v>0.44175925925925924</v>
          </cell>
          <cell r="H33">
            <v>0.44305555555555554</v>
          </cell>
        </row>
      </sheetData>
      <sheetData sheetId="15"/>
      <sheetData sheetId="16"/>
      <sheetData sheetId="17"/>
      <sheetData sheetId="18">
        <row r="4">
          <cell r="A4" t="str">
            <v>Record</v>
          </cell>
          <cell r="B4" t="str">
            <v>POLYTECHNIQUE ( Référence 2012 )</v>
          </cell>
          <cell r="C4" t="str">
            <v>Palaiseau</v>
          </cell>
          <cell r="D4" t="str">
            <v>FERRERO Michel - Alexandre Rosinski - BOYAUD Mathieu - GODDE Olivier - THECKES Benoit</v>
          </cell>
          <cell r="I4">
            <v>2.8252314814814827E-2</v>
          </cell>
          <cell r="L4">
            <v>5.6805555555555554E-2</v>
          </cell>
        </row>
      </sheetData>
      <sheetData sheetId="19"/>
      <sheetData sheetId="20"/>
      <sheetData sheetId="21">
        <row r="1">
          <cell r="B1" t="str">
            <v>GRAND HUIT</v>
          </cell>
          <cell r="F1">
            <v>44361</v>
          </cell>
          <cell r="H1" t="str">
            <v>CLASSEMENT PAR CATEGORIE</v>
          </cell>
        </row>
        <row r="3">
          <cell r="B3" t="str">
            <v>Yolette N°</v>
          </cell>
          <cell r="C3" t="str">
            <v>Club</v>
          </cell>
          <cell r="D3" t="str">
            <v>Ville</v>
          </cell>
          <cell r="E3" t="str">
            <v xml:space="preserve">Equipage </v>
          </cell>
          <cell r="F3" t="str">
            <v>Cat.</v>
          </cell>
          <cell r="G3" t="str">
            <v>Age Moyen</v>
          </cell>
          <cell r="H3" t="str">
            <v>Arrivée
G-8</v>
          </cell>
          <cell r="I3" t="str">
            <v>Ecart record</v>
          </cell>
          <cell r="J3" t="str">
            <v>Ecart / Ier</v>
          </cell>
          <cell r="K3" t="str">
            <v>Position par cat.</v>
          </cell>
        </row>
        <row r="4">
          <cell r="B4" t="str">
            <v>Record</v>
          </cell>
          <cell r="C4" t="str">
            <v>POLYTECHNIQUE ( Référence 2012 )</v>
          </cell>
          <cell r="D4" t="str">
            <v>Palaiseau</v>
          </cell>
          <cell r="E4" t="str">
            <v>FERRERO Michel - Alexandre Rosinski - BOYAUD Mathieu - GODDE Olivier - THECKES Benoit</v>
          </cell>
          <cell r="H4">
            <v>5.6805555555555554E-2</v>
          </cell>
        </row>
        <row r="5">
          <cell r="B5">
            <v>4</v>
          </cell>
          <cell r="C5" t="str">
            <v>LILLE AUNL 1</v>
          </cell>
          <cell r="D5" t="str">
            <v>Lille</v>
          </cell>
          <cell r="E5" t="str">
            <v>Amelie BERNARD-Lena HESPEL-Marie HIDOT-Marie TOLEDO-Marion REUMAUX</v>
          </cell>
          <cell r="F5" t="str">
            <v>F</v>
          </cell>
          <cell r="G5">
            <v>34</v>
          </cell>
          <cell r="H5">
            <v>6.6354166666666659E-2</v>
          </cell>
          <cell r="I5">
            <v>9.5486111111111049E-3</v>
          </cell>
          <cell r="J5">
            <v>6.5393518518518934E-3</v>
          </cell>
          <cell r="K5">
            <v>1</v>
          </cell>
        </row>
        <row r="6">
          <cell r="B6">
            <v>10</v>
          </cell>
          <cell r="C6" t="str">
            <v>ANDRESY CAC 2</v>
          </cell>
          <cell r="D6" t="str">
            <v>Andrésy</v>
          </cell>
          <cell r="E6" t="str">
            <v>Sylvie FRANSSEN-Agnes BURGHGRAEVE SELLEN-Martine LE ROUX-Fouzia VOIRIN-Anna ALCALOIDEPOIXBLANC</v>
          </cell>
          <cell r="F6" t="str">
            <v>F</v>
          </cell>
          <cell r="G6">
            <v>62</v>
          </cell>
          <cell r="H6">
            <v>6.8078703703703669E-2</v>
          </cell>
          <cell r="I6">
            <v>1.1273148148148115E-2</v>
          </cell>
          <cell r="J6">
            <v>8.2638888888889039E-3</v>
          </cell>
          <cell r="K6">
            <v>2</v>
          </cell>
        </row>
        <row r="7">
          <cell r="B7">
            <v>11</v>
          </cell>
          <cell r="C7" t="str">
            <v>EVRY SCA 2000 1</v>
          </cell>
          <cell r="D7" t="str">
            <v>Evry</v>
          </cell>
          <cell r="E7" t="str">
            <v>Anne CARDUNER-Isabelle MOISSET-Pauline PRIET-CASTAINGS-Olivia PEZZOLI-Christelle MARTIN</v>
          </cell>
          <cell r="F7" t="str">
            <v>F</v>
          </cell>
          <cell r="G7">
            <v>50</v>
          </cell>
          <cell r="H7">
            <v>7.2488425925925914E-2</v>
          </cell>
          <cell r="I7">
            <v>1.5682870370370361E-2</v>
          </cell>
          <cell r="J7">
            <v>1.2673611111111149E-2</v>
          </cell>
          <cell r="K7">
            <v>3</v>
          </cell>
        </row>
        <row r="8">
          <cell r="B8">
            <v>7</v>
          </cell>
          <cell r="C8" t="str">
            <v>ANDRESY CAC 1</v>
          </cell>
          <cell r="D8" t="str">
            <v>Andrésy</v>
          </cell>
          <cell r="E8" t="str">
            <v>Claire STANISLAS-Christelle GIRAUD ROBERT-Nathalie TOUM-NOËL-Nathalie BOURGEOIS-Daphne PARIZOT</v>
          </cell>
          <cell r="F8" t="str">
            <v>F</v>
          </cell>
          <cell r="G8">
            <v>52</v>
          </cell>
          <cell r="H8">
            <v>7.4918981481481517E-2</v>
          </cell>
          <cell r="I8">
            <v>1.8113425925925963E-2</v>
          </cell>
          <cell r="J8">
            <v>1.5104166666666752E-2</v>
          </cell>
          <cell r="K8">
            <v>4</v>
          </cell>
        </row>
        <row r="9">
          <cell r="B9">
            <v>24</v>
          </cell>
          <cell r="C9" t="str">
            <v>ANDRESY CAC 3</v>
          </cell>
          <cell r="D9" t="str">
            <v>Andrésy</v>
          </cell>
          <cell r="E9" t="str">
            <v>Severine LEGAILLARD-Laura HEBERT-Marine NACERI-Stephanie LAPORTE-Vanina HIRSCHAUER</v>
          </cell>
          <cell r="F9" t="str">
            <v>F</v>
          </cell>
          <cell r="G9">
            <v>44</v>
          </cell>
          <cell r="H9">
            <v>7.6493055555555578E-2</v>
          </cell>
          <cell r="I9">
            <v>1.9687500000000024E-2</v>
          </cell>
          <cell r="J9">
            <v>1.6678240740740813E-2</v>
          </cell>
          <cell r="K9">
            <v>5</v>
          </cell>
        </row>
        <row r="10">
          <cell r="B10">
            <v>14</v>
          </cell>
          <cell r="C10" t="str">
            <v>MEULAN-LES-MUREAUX AMMH 1</v>
          </cell>
          <cell r="D10" t="str">
            <v>Meulan Les Mureaux</v>
          </cell>
          <cell r="E10" t="str">
            <v>Solange BOURNONVILLE-Gwenaelle MARSAIS-Sophie SEFFAR-Sonia MAZEAU-Catherine MARTINIER</v>
          </cell>
          <cell r="F10" t="str">
            <v>F</v>
          </cell>
          <cell r="G10">
            <v>42</v>
          </cell>
          <cell r="H10">
            <v>7.7581018518518507E-2</v>
          </cell>
          <cell r="I10">
            <v>2.0775462962962954E-2</v>
          </cell>
          <cell r="J10">
            <v>1.7766203703703742E-2</v>
          </cell>
          <cell r="K10">
            <v>6</v>
          </cell>
        </row>
        <row r="11">
          <cell r="B11">
            <v>1</v>
          </cell>
          <cell r="C11" t="str">
            <v>CAUDEBEC-EN-CAUX ACVS 1</v>
          </cell>
          <cell r="D11" t="str">
            <v>CAUDEBEC-EN-CAUX</v>
          </cell>
          <cell r="E11" t="str">
            <v>Claudine DONNAT-Gwenaele BERNARD-Sandrine BOURDEL-Caroline KERVRANN-Martine NARBAIS-JAUREGUY</v>
          </cell>
          <cell r="F11" t="str">
            <v>F</v>
          </cell>
          <cell r="G11">
            <v>55</v>
          </cell>
          <cell r="H11">
            <v>8.1886574074074084E-2</v>
          </cell>
          <cell r="I11">
            <v>2.508101851851853E-2</v>
          </cell>
          <cell r="J11">
            <v>2.2071759259259319E-2</v>
          </cell>
          <cell r="K11">
            <v>7</v>
          </cell>
        </row>
        <row r="12">
          <cell r="B12">
            <v>9</v>
          </cell>
          <cell r="C12" t="str">
            <v>PORT-MARLY RCPM 1</v>
          </cell>
          <cell r="D12" t="str">
            <v>Le Port Marly</v>
          </cell>
          <cell r="E12" t="str">
            <v>Elisabetta PARLIER-Christelle FONTENEAU-Pascale DANTAN-Christina OUERFELLI-Anne SALEK</v>
          </cell>
          <cell r="F12" t="str">
            <v>F</v>
          </cell>
          <cell r="G12">
            <v>57</v>
          </cell>
          <cell r="H12">
            <v>9.6319444444444402E-2</v>
          </cell>
          <cell r="I12">
            <v>3.9513888888888848E-2</v>
          </cell>
          <cell r="J12">
            <v>3.6504629629629637E-2</v>
          </cell>
          <cell r="K12">
            <v>8</v>
          </cell>
        </row>
        <row r="13">
          <cell r="B13">
            <v>19</v>
          </cell>
          <cell r="C13" t="str">
            <v>PORT-MARLY RCPM 2</v>
          </cell>
          <cell r="D13" t="str">
            <v>Le Port Marly</v>
          </cell>
          <cell r="E13" t="str">
            <v>Alexandre MANOILOV-Christophe MARCAIS-David CHARTIER-Vincent BONTOUX-Alain ROUSSEAU</v>
          </cell>
          <cell r="F13" t="str">
            <v>H</v>
          </cell>
          <cell r="G13">
            <v>60</v>
          </cell>
          <cell r="H13">
            <v>5.9814814814814765E-2</v>
          </cell>
          <cell r="I13">
            <v>3.0092592592592116E-3</v>
          </cell>
          <cell r="J13">
            <v>0</v>
          </cell>
          <cell r="K13">
            <v>1</v>
          </cell>
        </row>
        <row r="14">
          <cell r="B14">
            <v>18</v>
          </cell>
          <cell r="C14" t="str">
            <v>VILLENNES - POISSY ACVP 1</v>
          </cell>
          <cell r="D14" t="str">
            <v>Villennes Poissy</v>
          </cell>
          <cell r="E14" t="str">
            <v>Laurent BONHOMMET-Michael LE BANNER-Clement MAKOWIECKI-Antoine VOLPI-Olivier LEONARDI</v>
          </cell>
          <cell r="F14" t="str">
            <v>H</v>
          </cell>
          <cell r="G14">
            <v>51</v>
          </cell>
          <cell r="H14">
            <v>6.4490740740740737E-2</v>
          </cell>
          <cell r="I14">
            <v>7.6851851851851838E-3</v>
          </cell>
          <cell r="J14">
            <v>4.6759259259259722E-3</v>
          </cell>
          <cell r="K14">
            <v>2</v>
          </cell>
        </row>
        <row r="15">
          <cell r="B15">
            <v>8</v>
          </cell>
          <cell r="C15" t="str">
            <v>ANDRESY CAC 4</v>
          </cell>
          <cell r="D15" t="str">
            <v>Andrésy</v>
          </cell>
          <cell r="E15" t="str">
            <v>Emmanuel SALIN-Pierre LEMONNIER-Marc LACCASSAGNE-Stephane ZETTWOOG-Arnaud GOSSE</v>
          </cell>
          <cell r="F15" t="str">
            <v>H</v>
          </cell>
          <cell r="G15">
            <v>47</v>
          </cell>
          <cell r="H15">
            <v>6.5949074074074077E-2</v>
          </cell>
          <cell r="I15">
            <v>9.143518518518523E-3</v>
          </cell>
          <cell r="J15">
            <v>6.1342592592593115E-3</v>
          </cell>
          <cell r="K15">
            <v>3</v>
          </cell>
        </row>
        <row r="16">
          <cell r="B16">
            <v>15</v>
          </cell>
          <cell r="C16" t="str">
            <v>MEULAN-LES-MUREAUX AMMH 2</v>
          </cell>
          <cell r="D16" t="str">
            <v>Meulan Les Mureaux</v>
          </cell>
          <cell r="E16" t="str">
            <v>Arthur VAN SLOOTEN-Yannick DAGMEY-Xavier MARSAIS-Eric PRENEY-Olivier SANCIER</v>
          </cell>
          <cell r="F16" t="str">
            <v>H</v>
          </cell>
          <cell r="G16">
            <v>55</v>
          </cell>
          <cell r="H16">
            <v>6.8761574074074086E-2</v>
          </cell>
          <cell r="I16">
            <v>1.1956018518518532E-2</v>
          </cell>
          <cell r="J16">
            <v>8.9467592592593209E-3</v>
          </cell>
          <cell r="K16">
            <v>4</v>
          </cell>
        </row>
        <row r="17">
          <cell r="B17">
            <v>3</v>
          </cell>
          <cell r="C17" t="str">
            <v>LRA ILE-DE-FRANCE/FRANCE CNF 1</v>
          </cell>
          <cell r="D17" t="str">
            <v>Neuilly sur Seine</v>
          </cell>
          <cell r="E17" t="str">
            <v>Carlos GOMEZCORONA-Antoine LAJOANIE-Vincent LE GUERNEVE-Nicolas TOURNAILLELE BERRE-Quentin MASSOTEAU</v>
          </cell>
          <cell r="F17" t="str">
            <v>H</v>
          </cell>
          <cell r="G17">
            <v>37</v>
          </cell>
          <cell r="H17">
            <v>6.9513888888888875E-2</v>
          </cell>
          <cell r="I17">
            <v>1.2708333333333321E-2</v>
          </cell>
          <cell r="J17">
            <v>9.6990740740741099E-3</v>
          </cell>
          <cell r="K17">
            <v>5</v>
          </cell>
        </row>
        <row r="18">
          <cell r="B18">
            <v>20</v>
          </cell>
          <cell r="C18" t="str">
            <v>JOINVILLE AMJ 1</v>
          </cell>
          <cell r="D18" t="str">
            <v>Joinville</v>
          </cell>
          <cell r="E18" t="str">
            <v>Quoc-Viet PHAN-Christophe VIDAL-Emmanuel LEFEBVRE-Laurent SEINCE-Pierre-Yves LE ROY</v>
          </cell>
          <cell r="F18" t="str">
            <v>H</v>
          </cell>
          <cell r="G18">
            <v>53</v>
          </cell>
          <cell r="H18">
            <v>7.4953703703703689E-2</v>
          </cell>
          <cell r="I18">
            <v>1.8148148148148135E-2</v>
          </cell>
          <cell r="J18">
            <v>1.5138888888888924E-2</v>
          </cell>
          <cell r="K18">
            <v>6</v>
          </cell>
        </row>
        <row r="19">
          <cell r="B19">
            <v>26</v>
          </cell>
          <cell r="C19" t="str">
            <v>MAISONS MESNIL CERAMM 1</v>
          </cell>
          <cell r="D19" t="str">
            <v xml:space="preserve">Maisons Lafiitte Le Mesnil </v>
          </cell>
          <cell r="E19" t="str">
            <v>Christophe LARAMAS-Laurent LIBOTTE-Pierre MONDY-Nicolas Jean-Pierre CHAILLOUX-Francois PARMENTIER</v>
          </cell>
          <cell r="F19" t="str">
            <v>H</v>
          </cell>
          <cell r="G19">
            <v>60</v>
          </cell>
          <cell r="H19">
            <v>7.6666666666666661E-2</v>
          </cell>
          <cell r="I19">
            <v>1.9861111111111107E-2</v>
          </cell>
          <cell r="J19">
            <v>1.6851851851851896E-2</v>
          </cell>
          <cell r="K19">
            <v>7</v>
          </cell>
        </row>
        <row r="20">
          <cell r="B20">
            <v>25</v>
          </cell>
          <cell r="C20" t="str">
            <v>COMA Argenteuil 2</v>
          </cell>
          <cell r="D20" t="str">
            <v>Argenteuil</v>
          </cell>
          <cell r="E20" t="str">
            <v>Alain Chanteloup-Celine Gleonec-Camille Spanjaard-Thierry Chorain-Gerard Landaret</v>
          </cell>
          <cell r="F20" t="str">
            <v>H</v>
          </cell>
          <cell r="G20">
            <v>60</v>
          </cell>
          <cell r="H20">
            <v>7.7013888888888937E-2</v>
          </cell>
          <cell r="I20">
            <v>2.0208333333333384E-2</v>
          </cell>
          <cell r="J20">
            <v>1.7199074074074172E-2</v>
          </cell>
          <cell r="K20">
            <v>8</v>
          </cell>
        </row>
        <row r="21">
          <cell r="B21">
            <v>13</v>
          </cell>
          <cell r="C21" t="str">
            <v>COMA Argenteuil 1</v>
          </cell>
          <cell r="D21" t="str">
            <v>Argenteuil</v>
          </cell>
          <cell r="E21" t="str">
            <v>Derek Auvillain-Pablo Boulinguez-Franck Lemaire-Joelle Van Kalmthout-Cauris Hyon</v>
          </cell>
          <cell r="F21" t="str">
            <v>H</v>
          </cell>
          <cell r="G21">
            <v>47</v>
          </cell>
          <cell r="H21">
            <v>8.2673611111111114E-2</v>
          </cell>
          <cell r="I21">
            <v>2.5868055555555561E-2</v>
          </cell>
          <cell r="J21">
            <v>2.2858796296296349E-2</v>
          </cell>
          <cell r="K21">
            <v>9</v>
          </cell>
        </row>
        <row r="22">
          <cell r="B22">
            <v>29</v>
          </cell>
          <cell r="C22" t="str">
            <v>BOULOGNE 92 1</v>
          </cell>
          <cell r="D22" t="str">
            <v>Boulogne</v>
          </cell>
          <cell r="E22" t="str">
            <v>Étienne NOEL-Théo BEL BERBEL- LURBE-Jérôme GABRIEL-Théodore SEDAROS-Marie STEIBLEN</v>
          </cell>
          <cell r="F22" t="str">
            <v>H</v>
          </cell>
          <cell r="G22">
            <v>26</v>
          </cell>
          <cell r="H22">
            <v>9.0972222222222232E-2</v>
          </cell>
          <cell r="I22">
            <v>3.4166666666666679E-2</v>
          </cell>
          <cell r="J22">
            <v>3.1157407407407467E-2</v>
          </cell>
          <cell r="K22">
            <v>10</v>
          </cell>
        </row>
        <row r="23">
          <cell r="B23">
            <v>6</v>
          </cell>
          <cell r="C23" t="str">
            <v>VILLENNES - POISSY ACVP 3</v>
          </cell>
          <cell r="D23" t="str">
            <v>Villennes Poissy</v>
          </cell>
          <cell r="E23" t="str">
            <v>Elodie DEREMIENCE-Frederic LE ROUX-Jean-Luc NEVEU-Alexia NOMOVIC-Marie-Claude LAUNAY</v>
          </cell>
          <cell r="F23" t="str">
            <v>M</v>
          </cell>
          <cell r="G23">
            <v>69</v>
          </cell>
          <cell r="H23">
            <v>6.4629629629629648E-2</v>
          </cell>
          <cell r="I23">
            <v>7.8240740740740944E-3</v>
          </cell>
          <cell r="J23">
            <v>4.8148148148148828E-3</v>
          </cell>
          <cell r="K23">
            <v>1</v>
          </cell>
        </row>
        <row r="24">
          <cell r="B24">
            <v>2</v>
          </cell>
          <cell r="C24" t="str">
            <v>PORT-MARLY RCPM 3</v>
          </cell>
          <cell r="D24" t="str">
            <v>Le Port Marly</v>
          </cell>
          <cell r="E24" t="str">
            <v>Sébastien KAMYSCZ-Anais FEUGA-Eric MOINARD-Elsa CROZATIER-Cyrielle BERTHIER</v>
          </cell>
          <cell r="F24" t="str">
            <v>M</v>
          </cell>
          <cell r="G24">
            <v>52</v>
          </cell>
          <cell r="H24">
            <v>6.5405092592592584E-2</v>
          </cell>
          <cell r="I24">
            <v>8.5995370370370305E-3</v>
          </cell>
          <cell r="J24">
            <v>5.590277777777819E-3</v>
          </cell>
          <cell r="K24">
            <v>2</v>
          </cell>
        </row>
        <row r="25">
          <cell r="B25">
            <v>22</v>
          </cell>
          <cell r="C25" t="str">
            <v>VILLENNES - POISSY ACVP 2</v>
          </cell>
          <cell r="D25" t="str">
            <v>Villennes Poissy</v>
          </cell>
          <cell r="E25" t="str">
            <v>Coralie LE BANNER-Valerie DECAESTECKER-Christophe ELINE-Richard BARLIER-Franck CARIOU</v>
          </cell>
          <cell r="F25" t="str">
            <v>M</v>
          </cell>
          <cell r="G25">
            <v>51</v>
          </cell>
          <cell r="H25">
            <v>6.8437499999999984E-2</v>
          </cell>
          <cell r="I25">
            <v>1.1631944444444431E-2</v>
          </cell>
          <cell r="J25">
            <v>8.6226851851852193E-3</v>
          </cell>
          <cell r="K25">
            <v>3</v>
          </cell>
        </row>
        <row r="26">
          <cell r="B26">
            <v>27</v>
          </cell>
          <cell r="C26" t="str">
            <v>Rowing Club ParisCP</v>
          </cell>
          <cell r="D26" t="str">
            <v>Ile St Denis</v>
          </cell>
          <cell r="E26" t="str">
            <v>Paul LOGIE-Claire MOUYSSET-Anastesia BERGO-Jean-Luc LENEE-Guilhem FROMONT</v>
          </cell>
          <cell r="F26" t="str">
            <v>M</v>
          </cell>
          <cell r="G26">
            <v>126</v>
          </cell>
          <cell r="H26">
            <v>6.8692129629629672E-2</v>
          </cell>
          <cell r="I26">
            <v>1.1886574074074119E-2</v>
          </cell>
          <cell r="J26">
            <v>8.8773148148149073E-3</v>
          </cell>
          <cell r="K26">
            <v>4</v>
          </cell>
        </row>
        <row r="27">
          <cell r="B27">
            <v>28</v>
          </cell>
          <cell r="C27" t="str">
            <v>COUDRAY-MONTCEAUX ACM 1</v>
          </cell>
          <cell r="D27" t="str">
            <v>Le Coudray Monceaux</v>
          </cell>
          <cell r="E27" t="str">
            <v>Iris LE ROUX-Laurent LAGANE-Christophe JOST-Claire AKAMATSU-Anne HOUAL</v>
          </cell>
          <cell r="F27" t="str">
            <v>M</v>
          </cell>
          <cell r="G27">
            <v>56</v>
          </cell>
          <cell r="H27">
            <v>6.9340277777777792E-2</v>
          </cell>
          <cell r="I27">
            <v>1.2534722222222239E-2</v>
          </cell>
          <cell r="J27">
            <v>9.5254629629630272E-3</v>
          </cell>
          <cell r="K27">
            <v>5</v>
          </cell>
        </row>
        <row r="28">
          <cell r="B28">
            <v>23</v>
          </cell>
          <cell r="C28" t="str">
            <v>MAISONS MESNIL CERAMM 3</v>
          </cell>
          <cell r="D28" t="str">
            <v xml:space="preserve">Maisons Lafiitte Le Mesnil </v>
          </cell>
          <cell r="E28" t="str">
            <v>Sandra BOEUF-Alain GIRARD-Nicolas SCHMITT-Claude LEMENAGER-Amina ELABBADI</v>
          </cell>
          <cell r="F28" t="str">
            <v>M</v>
          </cell>
          <cell r="G28">
            <v>60</v>
          </cell>
          <cell r="H28">
            <v>7.3819444444444438E-2</v>
          </cell>
          <cell r="I28">
            <v>1.7013888888888884E-2</v>
          </cell>
          <cell r="J28">
            <v>1.4004629629629672E-2</v>
          </cell>
          <cell r="K28">
            <v>6</v>
          </cell>
        </row>
        <row r="29">
          <cell r="B29">
            <v>5</v>
          </cell>
          <cell r="C29" t="str">
            <v>MEULAN-LES-MUREAUX AMMH 3</v>
          </cell>
          <cell r="D29" t="str">
            <v>Meulan Les Mureaux</v>
          </cell>
          <cell r="E29" t="str">
            <v>Farid ALAOUCHICHE-Emmanuel BELLOCHE-Julie DEUNF-Agnes GLIGORIC-Marie Jose SILVERT</v>
          </cell>
          <cell r="F29" t="str">
            <v>M</v>
          </cell>
          <cell r="G29">
            <v>55</v>
          </cell>
          <cell r="H29">
            <v>7.3993055555555576E-2</v>
          </cell>
          <cell r="I29">
            <v>1.7187500000000022E-2</v>
          </cell>
          <cell r="J29">
            <v>1.4178240740740811E-2</v>
          </cell>
          <cell r="K29">
            <v>7</v>
          </cell>
        </row>
        <row r="30">
          <cell r="B30">
            <v>21</v>
          </cell>
          <cell r="C30" t="str">
            <v>MAISONS MESNIL CERAMM 2</v>
          </cell>
          <cell r="D30" t="str">
            <v xml:space="preserve">Maisons Lafiitte Le Mesnil </v>
          </cell>
          <cell r="E30" t="str">
            <v>Frederic BARCZA-Amaury DE LA LAURENCIE-Anja SCHAUBERT-Rosalie VAN BOCKSTAEL-Christian ROURE</v>
          </cell>
          <cell r="F30" t="str">
            <v>M</v>
          </cell>
          <cell r="G30">
            <v>52</v>
          </cell>
          <cell r="H30">
            <v>7.472222222222219E-2</v>
          </cell>
          <cell r="I30">
            <v>1.7916666666666636E-2</v>
          </cell>
          <cell r="J30">
            <v>1.4907407407407425E-2</v>
          </cell>
          <cell r="K30">
            <v>8</v>
          </cell>
        </row>
        <row r="31">
          <cell r="B31">
            <v>17</v>
          </cell>
          <cell r="C31" t="str">
            <v>JOINVILLE AMJ 2</v>
          </cell>
          <cell r="D31" t="str">
            <v>Joinville</v>
          </cell>
          <cell r="E31" t="str">
            <v>Guylene RIVET-Isabelle NORAZ-Tristan BAUMBERGER-Alain RIVERO-Catherine PITOT</v>
          </cell>
          <cell r="F31" t="str">
            <v>M</v>
          </cell>
          <cell r="G31">
            <v>60</v>
          </cell>
          <cell r="H31">
            <v>7.4780092592592606E-2</v>
          </cell>
          <cell r="I31">
            <v>1.7974537037037053E-2</v>
          </cell>
          <cell r="J31">
            <v>1.4965277777777841E-2</v>
          </cell>
          <cell r="K31">
            <v>9</v>
          </cell>
        </row>
        <row r="32">
          <cell r="B32">
            <v>16</v>
          </cell>
          <cell r="C32" t="str">
            <v>LRA ILE-DE-FRANCE/FRANCE CNF 2</v>
          </cell>
          <cell r="D32" t="str">
            <v>Neuilly sur Seine</v>
          </cell>
          <cell r="E32" t="str">
            <v>Victor POUTHIER-Aurore RUBIO-Lucile NATALI-Raphael LEVENES-Laurence MASSON</v>
          </cell>
          <cell r="F32" t="str">
            <v>M</v>
          </cell>
          <cell r="G32">
            <v>45</v>
          </cell>
          <cell r="H32">
            <v>7.7824074074074115E-2</v>
          </cell>
          <cell r="I32">
            <v>2.1018518518518561E-2</v>
          </cell>
          <cell r="J32">
            <v>1.800925925925935E-2</v>
          </cell>
          <cell r="K32">
            <v>10</v>
          </cell>
        </row>
        <row r="33">
          <cell r="B33">
            <v>12</v>
          </cell>
          <cell r="C33" t="str">
            <v>PORT-MARLY RCPM 4</v>
          </cell>
          <cell r="D33" t="str">
            <v>Le Port Marly</v>
          </cell>
          <cell r="E33" t="str">
            <v>Annick BITOUN-Corine DOUTAN-Agnes DE FRAMOND-Maguelone DERAMOUD-Bruno DERAMOUDT</v>
          </cell>
          <cell r="F33" t="str">
            <v>M</v>
          </cell>
          <cell r="G33">
            <v>0</v>
          </cell>
          <cell r="H33">
            <v>8.4988425925925939E-2</v>
          </cell>
          <cell r="I33">
            <v>2.8182870370370386E-2</v>
          </cell>
          <cell r="J33">
            <v>2.5173611111111174E-2</v>
          </cell>
          <cell r="K33">
            <v>11</v>
          </cell>
        </row>
      </sheetData>
      <sheetData sheetId="22"/>
      <sheetData sheetId="23">
        <row r="1">
          <cell r="A1" t="str">
            <v>GRAND HUIT</v>
          </cell>
        </row>
        <row r="3">
          <cell r="A3" t="str">
            <v>Yolette N°</v>
          </cell>
          <cell r="B3" t="str">
            <v>Club</v>
          </cell>
        </row>
        <row r="4">
          <cell r="A4">
            <v>29</v>
          </cell>
          <cell r="B4" t="str">
            <v>BOULOGNE 92 1</v>
          </cell>
        </row>
        <row r="5">
          <cell r="A5">
            <v>6</v>
          </cell>
          <cell r="B5" t="str">
            <v>VILLENNES - POISSY ACVP 3</v>
          </cell>
        </row>
        <row r="6">
          <cell r="A6">
            <v>23</v>
          </cell>
          <cell r="B6" t="str">
            <v>MAISONS MESNIL CERAMM 3</v>
          </cell>
        </row>
        <row r="7">
          <cell r="A7">
            <v>19</v>
          </cell>
          <cell r="B7" t="str">
            <v>PORT-MARLY RCPM 2</v>
          </cell>
        </row>
        <row r="8">
          <cell r="A8">
            <v>22</v>
          </cell>
          <cell r="B8" t="str">
            <v>VILLENNES - POISSY ACVP 2</v>
          </cell>
        </row>
        <row r="9">
          <cell r="A9">
            <v>18</v>
          </cell>
          <cell r="B9" t="str">
            <v>VILLENNES - POISSY ACVP 1</v>
          </cell>
        </row>
        <row r="10">
          <cell r="A10">
            <v>4</v>
          </cell>
          <cell r="B10" t="str">
            <v>LILLE AUNL 1</v>
          </cell>
        </row>
        <row r="11">
          <cell r="A11">
            <v>7</v>
          </cell>
          <cell r="B11" t="str">
            <v>ANDRESY CAC 1</v>
          </cell>
        </row>
        <row r="12">
          <cell r="A12">
            <v>2</v>
          </cell>
          <cell r="B12" t="str">
            <v>PORT-MARLY RCPM 3</v>
          </cell>
        </row>
        <row r="13">
          <cell r="A13">
            <v>1</v>
          </cell>
          <cell r="B13" t="str">
            <v>CAUDEBEC-EN-CAUX ACVS 1</v>
          </cell>
        </row>
        <row r="14">
          <cell r="A14">
            <v>29</v>
          </cell>
          <cell r="B14" t="str">
            <v>BOULOGNE 92 1</v>
          </cell>
        </row>
        <row r="15">
          <cell r="A15">
            <v>17</v>
          </cell>
          <cell r="B15" t="str">
            <v>JOINVILLE AMJ 2</v>
          </cell>
        </row>
        <row r="16">
          <cell r="A16">
            <v>28</v>
          </cell>
          <cell r="B16" t="str">
            <v>COUDRAY-MONTCEAUX ACM 1</v>
          </cell>
        </row>
        <row r="17">
          <cell r="A17">
            <v>24</v>
          </cell>
          <cell r="B17" t="str">
            <v>ANDRESY CAC 3</v>
          </cell>
        </row>
        <row r="18">
          <cell r="A18">
            <v>26</v>
          </cell>
          <cell r="B18" t="str">
            <v>MAISONS MESNIL CERAMM 1</v>
          </cell>
        </row>
        <row r="19">
          <cell r="A19">
            <v>10</v>
          </cell>
          <cell r="B19" t="str">
            <v>ANDRESY CAC 2</v>
          </cell>
        </row>
        <row r="20">
          <cell r="A20">
            <v>8</v>
          </cell>
          <cell r="B20" t="str">
            <v>ANDRESY CAC 4</v>
          </cell>
          <cell r="C20" t="str">
            <v>Andrésy</v>
          </cell>
          <cell r="D20" t="str">
            <v>Emmanuel SALIN-Pierre LEMONNIER-Marc LACCASSAGNE-Stephane ZETTWOOG-Arnaud GOSSE</v>
          </cell>
          <cell r="E20" t="str">
            <v>H</v>
          </cell>
          <cell r="F20">
            <v>47</v>
          </cell>
          <cell r="G20">
            <v>1.2152777777777457E-3</v>
          </cell>
          <cell r="H20">
            <v>1.5393518518518889E-3</v>
          </cell>
          <cell r="I20">
            <v>1.3773148148148173E-3</v>
          </cell>
          <cell r="J20">
            <v>8</v>
          </cell>
          <cell r="K20">
            <v>33</v>
          </cell>
          <cell r="L20">
            <v>33</v>
          </cell>
          <cell r="M20">
            <v>1</v>
          </cell>
          <cell r="N20">
            <v>8</v>
          </cell>
          <cell r="O20" t="str">
            <v>S8</v>
          </cell>
          <cell r="P20">
            <v>8</v>
          </cell>
        </row>
        <row r="21">
          <cell r="A21">
            <v>21</v>
          </cell>
          <cell r="B21" t="str">
            <v>MAISONS MESNIL CERAMM 2</v>
          </cell>
        </row>
        <row r="22">
          <cell r="A22">
            <v>27</v>
          </cell>
          <cell r="B22" t="str">
            <v>Rowing Club ParisCP</v>
          </cell>
        </row>
        <row r="23">
          <cell r="A23">
            <v>12</v>
          </cell>
          <cell r="B23" t="str">
            <v>PORT-MARLY RCPM 4</v>
          </cell>
        </row>
        <row r="24">
          <cell r="A24">
            <v>3</v>
          </cell>
          <cell r="B24" t="str">
            <v>LRA ILE-DE-FRANCE/FRANCE CNF 1</v>
          </cell>
        </row>
        <row r="25">
          <cell r="A25">
            <v>5</v>
          </cell>
          <cell r="B25" t="str">
            <v>MEULAN-LES-MUREAUX AMMH 3</v>
          </cell>
        </row>
        <row r="26">
          <cell r="A26">
            <v>11</v>
          </cell>
          <cell r="B26" t="str">
            <v>EVRY SCA 2000 1</v>
          </cell>
        </row>
        <row r="27">
          <cell r="A27">
            <v>20</v>
          </cell>
          <cell r="B27" t="str">
            <v>JOINVILLE AMJ 1</v>
          </cell>
        </row>
        <row r="28">
          <cell r="A28">
            <v>14</v>
          </cell>
          <cell r="B28" t="str">
            <v>MEULAN-LES-MUREAUX AMMH 1</v>
          </cell>
        </row>
        <row r="29">
          <cell r="A29">
            <v>15</v>
          </cell>
          <cell r="B29" t="str">
            <v>MEULAN-LES-MUREAUX AMMH 2</v>
          </cell>
        </row>
        <row r="30">
          <cell r="A30">
            <v>25</v>
          </cell>
          <cell r="B30" t="str">
            <v>COMA Argenteuil 2</v>
          </cell>
        </row>
        <row r="31">
          <cell r="A31">
            <v>16</v>
          </cell>
          <cell r="B31" t="str">
            <v>LRA ILE-DE-FRANCE/FRANCE CNF 2</v>
          </cell>
        </row>
        <row r="32">
          <cell r="A32">
            <v>13</v>
          </cell>
          <cell r="B32" t="str">
            <v>COMA Argenteuil 1</v>
          </cell>
        </row>
        <row r="33">
          <cell r="A33">
            <v>9</v>
          </cell>
          <cell r="B33" t="str">
            <v>PORT-MARLY RCPM 1</v>
          </cell>
        </row>
        <row r="34">
          <cell r="A34" t="e">
            <v>#REF!</v>
          </cell>
          <cell r="B34" t="e">
            <v>#REF!</v>
          </cell>
        </row>
        <row r="35">
          <cell r="A35" t="e">
            <v>#REF!</v>
          </cell>
          <cell r="B35" t="e">
            <v>#REF!</v>
          </cell>
        </row>
        <row r="36">
          <cell r="A36" t="e">
            <v>#REF!</v>
          </cell>
          <cell r="B36" t="e">
            <v>#REF!</v>
          </cell>
        </row>
        <row r="37">
          <cell r="A37" t="e">
            <v>#REF!</v>
          </cell>
          <cell r="B37" t="e">
            <v>#REF!</v>
          </cell>
        </row>
        <row r="38">
          <cell r="A38" t="e">
            <v>#REF!</v>
          </cell>
          <cell r="B38" t="e">
            <v>#REF!</v>
          </cell>
        </row>
        <row r="39">
          <cell r="A39" t="e">
            <v>#REF!</v>
          </cell>
          <cell r="B39" t="e">
            <v>#REF!</v>
          </cell>
        </row>
        <row r="40">
          <cell r="A40" t="e">
            <v>#REF!</v>
          </cell>
          <cell r="B40" t="e">
            <v>#REF!</v>
          </cell>
        </row>
        <row r="41">
          <cell r="A41" t="e">
            <v>#REF!</v>
          </cell>
          <cell r="B41" t="e">
            <v>#REF!</v>
          </cell>
        </row>
        <row r="42">
          <cell r="A42" t="e">
            <v>#REF!</v>
          </cell>
          <cell r="B42" t="e">
            <v>#REF!</v>
          </cell>
        </row>
        <row r="43">
          <cell r="A43" t="e">
            <v>#REF!</v>
          </cell>
          <cell r="B43" t="e">
            <v>#REF!</v>
          </cell>
        </row>
        <row r="44">
          <cell r="A44" t="e">
            <v>#REF!</v>
          </cell>
          <cell r="B44" t="e">
            <v>#REF!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put"/>
      <sheetName val="Import"/>
      <sheetName val="Cafetaria"/>
      <sheetName val="CSV0"/>
      <sheetName val="CSV1"/>
      <sheetName val="CSV2"/>
      <sheetName val="Import_Table"/>
      <sheetName val=" Kiosques"/>
    </sheetNames>
    <sheetDataSet>
      <sheetData sheetId="0">
        <row r="1">
          <cell r="AB1" t="str">
            <v xml:space="preserve">
</v>
          </cell>
        </row>
      </sheetData>
      <sheetData sheetId="1">
        <row r="1">
          <cell r="A1" t="str">
            <v>Fermeture du Self et animations ("ouvert", "fermé", "Animation xxxxx")</v>
          </cell>
          <cell r="C1" t="str">
            <v>Indien</v>
          </cell>
          <cell r="D1" t="str">
            <v>ouvert</v>
          </cell>
          <cell r="E1" t="str">
            <v>ouvert</v>
          </cell>
          <cell r="F1" t="str">
            <v>ouvert</v>
          </cell>
          <cell r="G1" t="str">
            <v>ouvert</v>
          </cell>
          <cell r="H1" t="str">
            <v>ouvert</v>
          </cell>
          <cell r="I1" t="str">
            <v>fermé</v>
          </cell>
          <cell r="J1" t="str">
            <v>ouvert</v>
          </cell>
          <cell r="K1" t="str">
            <v>ouvert</v>
          </cell>
          <cell r="L1" t="str">
            <v>ouvert</v>
          </cell>
          <cell r="M1" t="str">
            <v>ouvert</v>
          </cell>
          <cell r="N1" t="str">
            <v>ouvert</v>
          </cell>
          <cell r="O1" t="str">
            <v>ouvert</v>
          </cell>
          <cell r="P1" t="str">
            <v>fermé</v>
          </cell>
          <cell r="Q1" t="str">
            <v>ouvert</v>
          </cell>
          <cell r="R1" t="str">
            <v>ouvert</v>
          </cell>
          <cell r="S1" t="str">
            <v>ouvert</v>
          </cell>
          <cell r="T1" t="str">
            <v>ouvert</v>
          </cell>
          <cell r="U1" t="str">
            <v>ouvert</v>
          </cell>
          <cell r="V1" t="str">
            <v>ouvert</v>
          </cell>
          <cell r="W1" t="str">
            <v>fermé</v>
          </cell>
          <cell r="X1" t="str">
            <v>ouvert</v>
          </cell>
          <cell r="Y1" t="str">
            <v>ouvert</v>
          </cell>
          <cell r="Z1" t="str">
            <v>ouvert</v>
          </cell>
          <cell r="AA1" t="str">
            <v>ouvert</v>
          </cell>
          <cell r="AB1" t="str">
            <v>ouvert</v>
          </cell>
          <cell r="AC1" t="str">
            <v>ouvert</v>
          </cell>
          <cell r="AD1" t="str">
            <v>fermé</v>
          </cell>
          <cell r="AE1" t="str">
            <v>ouvert</v>
          </cell>
          <cell r="AF1" t="str">
            <v>ouvert</v>
          </cell>
          <cell r="AG1" t="str">
            <v>ouvert</v>
          </cell>
          <cell r="AH1" t="str">
            <v>ouvert</v>
          </cell>
          <cell r="AI1" t="str">
            <v>ouvert</v>
          </cell>
          <cell r="AJ1" t="str">
            <v>ouvert</v>
          </cell>
          <cell r="AK1" t="str">
            <v>fermé</v>
          </cell>
          <cell r="AL1" t="str">
            <v>ouvert</v>
          </cell>
          <cell r="AM1" t="str">
            <v>ouvert</v>
          </cell>
          <cell r="AN1" t="str">
            <v>ouvert</v>
          </cell>
          <cell r="AO1" t="str">
            <v>ouvert</v>
          </cell>
        </row>
        <row r="2">
          <cell r="A2" t="str">
            <v>Type de denrée</v>
          </cell>
          <cell r="B2" t="str">
            <v>Kiosque</v>
          </cell>
          <cell r="C2">
            <v>41456</v>
          </cell>
          <cell r="D2">
            <v>41457</v>
          </cell>
          <cell r="E2">
            <v>41458</v>
          </cell>
          <cell r="F2">
            <v>41459</v>
          </cell>
          <cell r="G2">
            <v>41460</v>
          </cell>
          <cell r="H2">
            <v>41461</v>
          </cell>
          <cell r="I2">
            <v>41462</v>
          </cell>
          <cell r="J2">
            <v>41463</v>
          </cell>
          <cell r="K2">
            <v>41464</v>
          </cell>
          <cell r="L2">
            <v>41465</v>
          </cell>
          <cell r="M2">
            <v>41466</v>
          </cell>
          <cell r="N2">
            <v>41467</v>
          </cell>
          <cell r="O2">
            <v>41468</v>
          </cell>
          <cell r="P2">
            <v>41469</v>
          </cell>
          <cell r="Q2">
            <v>41470</v>
          </cell>
          <cell r="R2">
            <v>41471</v>
          </cell>
          <cell r="S2">
            <v>41472</v>
          </cell>
          <cell r="T2">
            <v>41473</v>
          </cell>
          <cell r="U2">
            <v>41474</v>
          </cell>
          <cell r="V2">
            <v>41475</v>
          </cell>
          <cell r="W2">
            <v>41476</v>
          </cell>
          <cell r="X2">
            <v>41477</v>
          </cell>
          <cell r="Y2">
            <v>41478</v>
          </cell>
          <cell r="Z2">
            <v>41479</v>
          </cell>
          <cell r="AA2">
            <v>41480</v>
          </cell>
          <cell r="AB2">
            <v>41481</v>
          </cell>
          <cell r="AC2">
            <v>41482</v>
          </cell>
          <cell r="AD2">
            <v>41483</v>
          </cell>
          <cell r="AE2">
            <v>41484</v>
          </cell>
          <cell r="AF2">
            <v>41485</v>
          </cell>
          <cell r="AG2">
            <v>41486</v>
          </cell>
          <cell r="AH2">
            <v>41487</v>
          </cell>
          <cell r="AI2">
            <v>41488</v>
          </cell>
          <cell r="AJ2">
            <v>41489</v>
          </cell>
          <cell r="AK2">
            <v>41490</v>
          </cell>
          <cell r="AL2">
            <v>41491</v>
          </cell>
          <cell r="AM2">
            <v>41492</v>
          </cell>
          <cell r="AN2">
            <v>41493</v>
          </cell>
          <cell r="AO2">
            <v>41494</v>
          </cell>
        </row>
        <row r="3">
          <cell r="C3" t="str">
            <v>Salade verte</v>
          </cell>
          <cell r="D3" t="str">
            <v>Salade verte</v>
          </cell>
          <cell r="E3" t="str">
            <v>Salade verte</v>
          </cell>
          <cell r="F3" t="str">
            <v>Salade verte</v>
          </cell>
          <cell r="G3" t="str">
            <v>Salade verte</v>
          </cell>
          <cell r="H3" t="str">
            <v>Salade verte</v>
          </cell>
          <cell r="I3" t="str">
            <v>Salade verte</v>
          </cell>
          <cell r="J3" t="str">
            <v>Salade verte</v>
          </cell>
          <cell r="K3" t="str">
            <v>Salade verte</v>
          </cell>
          <cell r="L3" t="str">
            <v>Salade verte</v>
          </cell>
          <cell r="M3" t="str">
            <v>Salade verte</v>
          </cell>
          <cell r="N3" t="str">
            <v>Salade verte</v>
          </cell>
          <cell r="O3" t="str">
            <v>Salade verte</v>
          </cell>
          <cell r="P3" t="str">
            <v>Salade verte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</row>
        <row r="4">
          <cell r="C4" t="str">
            <v>Chou blanc aux raisins</v>
          </cell>
          <cell r="D4" t="str">
            <v>Carotte rapée aux noix</v>
          </cell>
          <cell r="E4" t="str">
            <v>Tomate à la ciboulette</v>
          </cell>
          <cell r="F4" t="str">
            <v>Salade coleslaw</v>
          </cell>
          <cell r="G4" t="str">
            <v>Chou rouge</v>
          </cell>
          <cell r="H4" t="str">
            <v>carotte rapée</v>
          </cell>
          <cell r="I4" t="str">
            <v>concombre</v>
          </cell>
          <cell r="J4" t="str">
            <v>Carotte rapée aux raisins</v>
          </cell>
          <cell r="K4" t="str">
            <v>Concombre à la ciboulette</v>
          </cell>
          <cell r="L4" t="str">
            <v>Tomate persillée</v>
          </cell>
          <cell r="M4" t="str">
            <v>Chou blanc aux noix</v>
          </cell>
          <cell r="N4" t="str">
            <v>Celeri rémoulade</v>
          </cell>
          <cell r="O4" t="str">
            <v>Tomate</v>
          </cell>
          <cell r="P4" t="str">
            <v>Chou blanc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</row>
        <row r="5">
          <cell r="C5" t="str">
            <v>Œuf dur mayonnaise au curry</v>
          </cell>
          <cell r="D5" t="str">
            <v>Œuf dur au paprika</v>
          </cell>
          <cell r="E5" t="str">
            <v>Œuf dur mayonnaise</v>
          </cell>
          <cell r="F5" t="str">
            <v>Œuf dur à la ciboulette</v>
          </cell>
          <cell r="G5" t="str">
            <v>Œuf dur à la moutarde</v>
          </cell>
          <cell r="H5" t="str">
            <v>Œuf dur mayonnaise</v>
          </cell>
          <cell r="I5" t="str">
            <v>Œuf dur aux olives</v>
          </cell>
          <cell r="J5" t="str">
            <v>Œuf dur mayonnaise au curry</v>
          </cell>
          <cell r="K5" t="str">
            <v>Œuf dur mayonnaise paprika</v>
          </cell>
          <cell r="L5" t="str">
            <v>Œuf dur mayonnaise</v>
          </cell>
          <cell r="M5" t="str">
            <v>Œuf dur à la ciboulette</v>
          </cell>
          <cell r="N5" t="str">
            <v>Œuf dur mayonnaise à la moutarde</v>
          </cell>
          <cell r="O5" t="str">
            <v>Carotte</v>
          </cell>
          <cell r="P5" t="str">
            <v>Betterave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</row>
        <row r="6">
          <cell r="C6" t="str">
            <v>Saucisson sec</v>
          </cell>
          <cell r="D6" t="str">
            <v>Cervelas vinaigette</v>
          </cell>
          <cell r="E6" t="str">
            <v>Museau vinaigrette</v>
          </cell>
          <cell r="F6" t="str">
            <v>Saucisson à l'ail</v>
          </cell>
          <cell r="G6" t="str">
            <v>Salami</v>
          </cell>
          <cell r="H6" t="str">
            <v>Paté en croûte</v>
          </cell>
          <cell r="I6" t="str">
            <v>Salami</v>
          </cell>
          <cell r="J6" t="str">
            <v>Mortadelle</v>
          </cell>
          <cell r="K6" t="str">
            <v>Roulade de volaille</v>
          </cell>
          <cell r="L6" t="str">
            <v>Paté de campagne</v>
          </cell>
          <cell r="M6" t="str">
            <v>Mousse de foie de porc</v>
          </cell>
          <cell r="N6" t="str">
            <v>Saucisson sec</v>
          </cell>
          <cell r="O6" t="str">
            <v>Saucisson à l'ail</v>
          </cell>
          <cell r="P6" t="str">
            <v>Paté en croûte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 t="str">
            <v>Jambon Blanc / Jambon Cru</v>
          </cell>
          <cell r="D8" t="str">
            <v>Jambon blanc / Jambon cru</v>
          </cell>
          <cell r="E8" t="str">
            <v>Jambon blanc / Jambon cru</v>
          </cell>
          <cell r="F8" t="str">
            <v>Jambon blanc / Jambon cru</v>
          </cell>
          <cell r="G8" t="str">
            <v>Jambon blanc / Jambon cru</v>
          </cell>
          <cell r="H8" t="str">
            <v>Jambon blanc</v>
          </cell>
          <cell r="I8" t="str">
            <v>jambon blanc</v>
          </cell>
          <cell r="J8" t="str">
            <v>Jambon blanc</v>
          </cell>
          <cell r="K8" t="str">
            <v>Jambon blanc</v>
          </cell>
          <cell r="L8" t="str">
            <v>Jambon blanc</v>
          </cell>
          <cell r="M8" t="str">
            <v>Jambon blanc</v>
          </cell>
          <cell r="N8" t="str">
            <v>Jambon blanc</v>
          </cell>
          <cell r="O8" t="str">
            <v>Jambon blanc</v>
          </cell>
          <cell r="P8" t="str">
            <v>Jambon blanc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 t="str">
            <v>Concombre bio</v>
          </cell>
          <cell r="D9" t="str">
            <v>Brocolis bio</v>
          </cell>
          <cell r="E9" t="str">
            <v>Céleri rave bio</v>
          </cell>
          <cell r="F9" t="str">
            <v>Concombre bio</v>
          </cell>
          <cell r="G9" t="str">
            <v>Haricot vert bio</v>
          </cell>
          <cell r="H9">
            <v>0</v>
          </cell>
          <cell r="I9">
            <v>0</v>
          </cell>
          <cell r="J9" t="str">
            <v>Concombre bio</v>
          </cell>
          <cell r="K9" t="str">
            <v>Tomate bio</v>
          </cell>
          <cell r="L9" t="str">
            <v>Celeri rave bio</v>
          </cell>
          <cell r="M9" t="str">
            <v>Brocolis bio</v>
          </cell>
          <cell r="N9" t="str">
            <v>Haricot vert bio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 t="str">
            <v>Betterave bio</v>
          </cell>
          <cell r="D10" t="str">
            <v>Tomate bio</v>
          </cell>
          <cell r="E10" t="str">
            <v>Carotte rapée</v>
          </cell>
          <cell r="F10" t="str">
            <v>Choux fleurs bio</v>
          </cell>
          <cell r="G10" t="str">
            <v>Pamplemouisse bio</v>
          </cell>
          <cell r="H10">
            <v>0</v>
          </cell>
          <cell r="I10">
            <v>0</v>
          </cell>
          <cell r="J10" t="str">
            <v>Betterave bio</v>
          </cell>
          <cell r="K10" t="str">
            <v>Carotte rapée</v>
          </cell>
          <cell r="L10" t="str">
            <v>Concombre bio</v>
          </cell>
          <cell r="M10" t="str">
            <v>Choux fleurs bio</v>
          </cell>
          <cell r="N10" t="str">
            <v>Pamplemousse bio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 t="str">
            <v>Tomate fêta</v>
          </cell>
          <cell r="D12" t="str">
            <v>Poireaux vinaigrette</v>
          </cell>
          <cell r="E12" t="str">
            <v>Concombre au fromage blanc à la ciboulette</v>
          </cell>
          <cell r="F12" t="str">
            <v>Petit flan de courgette</v>
          </cell>
          <cell r="G12" t="str">
            <v>Salade de soja et crevette</v>
          </cell>
          <cell r="H12">
            <v>0</v>
          </cell>
          <cell r="I12">
            <v>0</v>
          </cell>
          <cell r="J12" t="str">
            <v>Pomelos aux crevettes</v>
          </cell>
          <cell r="K12" t="str">
            <v>Salade fraicheur</v>
          </cell>
          <cell r="L12" t="str">
            <v>Concombre fêta</v>
          </cell>
          <cell r="M12" t="str">
            <v>Salade niçoise</v>
          </cell>
          <cell r="N12" t="str">
            <v>Tomate mozzarella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 t="str">
            <v>Terrine de noix de st jacques</v>
          </cell>
          <cell r="D13" t="str">
            <v>Champignons à la creme</v>
          </cell>
          <cell r="E13" t="str">
            <v>Salade fraicheur au surimi</v>
          </cell>
          <cell r="F13" t="str">
            <v>Salade de harengs pomme de terre</v>
          </cell>
          <cell r="G13" t="str">
            <v>Tomate mozzarella</v>
          </cell>
          <cell r="H13">
            <v>0</v>
          </cell>
          <cell r="I13">
            <v>0</v>
          </cell>
          <cell r="J13" t="str">
            <v>Salade de harengs</v>
          </cell>
          <cell r="K13" t="str">
            <v>Saumon fumé et toats</v>
          </cell>
          <cell r="L13" t="str">
            <v>Poivrons confits</v>
          </cell>
          <cell r="M13" t="str">
            <v>Salade de soja et dinde</v>
          </cell>
          <cell r="N13" t="str">
            <v>Terrine de noix de st jacques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6">
          <cell r="C16" t="str">
            <v>Quiche fermière</v>
          </cell>
          <cell r="D16" t="str">
            <v>Quiche à l'emmental</v>
          </cell>
          <cell r="E16" t="str">
            <v>Tarte aux poireaux</v>
          </cell>
          <cell r="F16" t="str">
            <v>Quiche lorraine</v>
          </cell>
          <cell r="G16" t="str">
            <v>Quiche végétarienne</v>
          </cell>
          <cell r="H16">
            <v>0</v>
          </cell>
          <cell r="I16">
            <v>0</v>
          </cell>
          <cell r="J16" t="str">
            <v>Quiche aux fromages</v>
          </cell>
          <cell r="K16" t="str">
            <v>Quiche tomate et chèvre</v>
          </cell>
          <cell r="L16" t="str">
            <v>Tarte à la provençale</v>
          </cell>
          <cell r="M16" t="str">
            <v>Quiche campagnarde (porc)</v>
          </cell>
          <cell r="N16" t="str">
            <v>Quiche aux oignons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 t="str">
            <v>Boudin noir aux pommes</v>
          </cell>
          <cell r="D17" t="str">
            <v>Roti de veau sauce normande</v>
          </cell>
          <cell r="E17" t="str">
            <v>Couscous</v>
          </cell>
          <cell r="F17" t="str">
            <v>Filet de cabillaud aux raisins</v>
          </cell>
          <cell r="G17" t="str">
            <v>Omelette espagnole</v>
          </cell>
          <cell r="H17">
            <v>0</v>
          </cell>
          <cell r="I17">
            <v>0</v>
          </cell>
          <cell r="J17" t="str">
            <v>Filet de hoki sauce vin blanc</v>
          </cell>
          <cell r="K17" t="str">
            <v>Sauté de porc aigre douce</v>
          </cell>
          <cell r="L17" t="str">
            <v>Filet de poisson fumé à l'aneth</v>
          </cell>
          <cell r="M17" t="str">
            <v>Filet de julienne sauce ciboulette</v>
          </cell>
          <cell r="N17" t="str">
            <v>Paupiette de saumon à l'oseille</v>
          </cell>
          <cell r="O17">
            <v>0</v>
          </cell>
          <cell r="P17" t="str">
            <v>Cuisse de poulet rotie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 t="str">
            <v>Pavé de lieu noir</v>
          </cell>
          <cell r="D18" t="str">
            <v>Filet de dorade au four</v>
          </cell>
          <cell r="E18">
            <v>0</v>
          </cell>
          <cell r="F18" t="str">
            <v>Grignotte de poulet aux épices</v>
          </cell>
          <cell r="G18" t="str">
            <v>Filet de colin pané sauce tartare</v>
          </cell>
          <cell r="H18" t="str">
            <v>Filet de poisson napolitaine</v>
          </cell>
          <cell r="I18" t="str">
            <v>Roti de bœuf au poivre</v>
          </cell>
          <cell r="J18" t="str">
            <v>Gratin de courgette au fromage de brebis</v>
          </cell>
          <cell r="K18" t="str">
            <v>Filet de truite rôtie</v>
          </cell>
          <cell r="L18" t="str">
            <v>Foie de veau au vinaigre de framboise</v>
          </cell>
          <cell r="M18" t="str">
            <v>Bavette à l'échalote</v>
          </cell>
          <cell r="N18" t="str">
            <v>Escalope de dinde mariné barbecue</v>
          </cell>
          <cell r="O18">
            <v>0</v>
          </cell>
          <cell r="P18" t="str">
            <v>Quiche lorraine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 t="str">
            <v>Macaroni à la provencale (présence de porc)</v>
          </cell>
          <cell r="D19" t="str">
            <v>Pizza bergère</v>
          </cell>
          <cell r="E19" t="str">
            <v>Filet d'eglefin aux petits légumes et ricotta</v>
          </cell>
          <cell r="F19" t="str">
            <v>Emincé de bœuf au vin rouge</v>
          </cell>
          <cell r="G19" t="str">
            <v>Emincé de porc grillé sauce moutarde</v>
          </cell>
          <cell r="H19" t="str">
            <v>Cuisse de poulet grillée</v>
          </cell>
          <cell r="I19" t="str">
            <v>Filet de hoki citronné</v>
          </cell>
          <cell r="J19" t="str">
            <v>Bruschetta neptune</v>
          </cell>
          <cell r="K19" t="str">
            <v>Pizza au bœuf épicé</v>
          </cell>
          <cell r="L19" t="str">
            <v>Risotto de poisson et crevette</v>
          </cell>
          <cell r="M19" t="str">
            <v>Pizza aux 4 fromages</v>
          </cell>
          <cell r="N19" t="str">
            <v>Spaghetti all amatriciana</v>
          </cell>
          <cell r="O19" t="str">
            <v>Jambon grillé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 t="str">
            <v>Jambon fumé grillé</v>
          </cell>
          <cell r="D20" t="str">
            <v>Roti de porc charcutière</v>
          </cell>
          <cell r="E20" t="str">
            <v>Bruschetta au chorizo</v>
          </cell>
          <cell r="F20" t="str">
            <v>Pizza reine (présence de porc)</v>
          </cell>
          <cell r="G20" t="str">
            <v>Marguerite au saumon (pâte fraiche)</v>
          </cell>
          <cell r="H20">
            <v>0</v>
          </cell>
          <cell r="I20">
            <v>0</v>
          </cell>
          <cell r="J20" t="str">
            <v>Saucisse de francfort</v>
          </cell>
          <cell r="K20" t="str">
            <v>Canneloni gratinées</v>
          </cell>
          <cell r="L20" t="str">
            <v>Quenelle de volaille aux champignons</v>
          </cell>
          <cell r="M20" t="str">
            <v>Cuisse de poulet rotie</v>
          </cell>
          <cell r="N20" t="str">
            <v>Lasagne à la bolognaise</v>
          </cell>
          <cell r="O20" t="str">
            <v>Cassolette de poisson aux fruits de mer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 t="str">
            <v>Steak haché</v>
          </cell>
          <cell r="D21" t="str">
            <v>steak haché</v>
          </cell>
          <cell r="E21" t="str">
            <v>steak haché</v>
          </cell>
          <cell r="F21" t="str">
            <v>steak haché</v>
          </cell>
          <cell r="G21" t="str">
            <v>steak haché</v>
          </cell>
          <cell r="H21" t="str">
            <v>steak haché</v>
          </cell>
          <cell r="I21">
            <v>0</v>
          </cell>
          <cell r="J21" t="str">
            <v>Steak haché</v>
          </cell>
          <cell r="K21" t="str">
            <v>Steak haché</v>
          </cell>
          <cell r="L21" t="str">
            <v>Steak haché</v>
          </cell>
          <cell r="M21" t="str">
            <v>Steak haché</v>
          </cell>
          <cell r="N21" t="str">
            <v>Steak haché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 t="str">
            <v>basse cote de bœuf</v>
          </cell>
          <cell r="D22" t="str">
            <v>basse cote de bœuf</v>
          </cell>
          <cell r="E22" t="str">
            <v>basse cote de bœuf</v>
          </cell>
          <cell r="F22" t="str">
            <v>basse cote de bœuf</v>
          </cell>
          <cell r="G22" t="str">
            <v>basse cote de bœuf</v>
          </cell>
          <cell r="H22">
            <v>0</v>
          </cell>
          <cell r="I22">
            <v>0</v>
          </cell>
          <cell r="J22" t="str">
            <v>Noix de basse cote</v>
          </cell>
          <cell r="K22" t="str">
            <v>Noix de basse cote</v>
          </cell>
          <cell r="L22" t="str">
            <v>Noix de basse cote</v>
          </cell>
          <cell r="M22" t="str">
            <v>Noix de basse cote</v>
          </cell>
          <cell r="N22" t="str">
            <v>Noix de basse cote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 t="str">
            <v>Tofu</v>
          </cell>
          <cell r="D23" t="str">
            <v>Tofu</v>
          </cell>
          <cell r="E23" t="str">
            <v>Tofu</v>
          </cell>
          <cell r="F23" t="str">
            <v>Tofu</v>
          </cell>
          <cell r="G23" t="str">
            <v>Tofu</v>
          </cell>
          <cell r="H23">
            <v>0</v>
          </cell>
          <cell r="I23">
            <v>0</v>
          </cell>
          <cell r="J23" t="str">
            <v>Tofu</v>
          </cell>
          <cell r="K23" t="str">
            <v>Tofu</v>
          </cell>
          <cell r="L23" t="str">
            <v>Tofu</v>
          </cell>
          <cell r="M23" t="str">
            <v>Tofu</v>
          </cell>
          <cell r="N23" t="str">
            <v>Tofu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 t="str">
            <v>Omelette aux écrevisses bio</v>
          </cell>
          <cell r="D24" t="str">
            <v>galette de sarazin campagnarde bio</v>
          </cell>
          <cell r="E24" t="str">
            <v>Steak haché bio</v>
          </cell>
          <cell r="F24" t="str">
            <v>Saucisse de volaille bio</v>
          </cell>
          <cell r="G24" t="str">
            <v>Sauté de porc aux champignons noirs bio</v>
          </cell>
          <cell r="H24">
            <v>0</v>
          </cell>
          <cell r="I24">
            <v>0</v>
          </cell>
          <cell r="J24" t="str">
            <v>Galette à la raclette bio</v>
          </cell>
          <cell r="K24" t="str">
            <v>Risotto de légumes et soja bio</v>
          </cell>
          <cell r="L24" t="str">
            <v>Omelette aux herbes bio</v>
          </cell>
          <cell r="M24" t="str">
            <v>Galette savoyarde (porc)bio</v>
          </cell>
          <cell r="N24" t="str">
            <v>Steak haché de bœuf bio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9">
          <cell r="C29" t="str">
            <v>Choux fleurs vapeur</v>
          </cell>
          <cell r="D29" t="str">
            <v>Courgette vapeur</v>
          </cell>
          <cell r="E29" t="str">
            <v>Blette au jus</v>
          </cell>
          <cell r="F29" t="str">
            <v>Haricot vert</v>
          </cell>
          <cell r="G29" t="str">
            <v>Carotte braisée aux champignons</v>
          </cell>
          <cell r="H29" t="str">
            <v>Haricot beurre</v>
          </cell>
          <cell r="I29" t="str">
            <v>Haricot vert</v>
          </cell>
          <cell r="J29" t="str">
            <v>Chou vert vapeur</v>
          </cell>
          <cell r="K29" t="str">
            <v>Courgette vapeur</v>
          </cell>
          <cell r="L29" t="str">
            <v>Haricot vert</v>
          </cell>
          <cell r="M29" t="str">
            <v>Carotte vapeur</v>
          </cell>
          <cell r="N29" t="str">
            <v>Tomate à la provençale</v>
          </cell>
          <cell r="O29" t="str">
            <v>Poelée de légumes maison</v>
          </cell>
          <cell r="P29" t="str">
            <v>Jardinière de légumes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C30" t="str">
            <v>Ratatouille du sud</v>
          </cell>
          <cell r="D30" t="str">
            <v>Fricassée de légumes aux herbes</v>
          </cell>
          <cell r="E30" t="str">
            <v>Légumes orientale</v>
          </cell>
          <cell r="F30" t="str">
            <v>Estival de légumes</v>
          </cell>
          <cell r="G30" t="str">
            <v>Gratin d'aubergine</v>
          </cell>
          <cell r="H30" t="str">
            <v>Pomme de terre vapeur</v>
          </cell>
          <cell r="I30" t="str">
            <v>Carotte braisée</v>
          </cell>
          <cell r="J30" t="str">
            <v>Petits pois carottes</v>
          </cell>
          <cell r="K30" t="str">
            <v>Fricassée de flégumes au cumin</v>
          </cell>
          <cell r="L30" t="str">
            <v>Choux fleurs à la polonaise</v>
          </cell>
          <cell r="M30" t="str">
            <v>Endives braisées</v>
          </cell>
          <cell r="N30" t="str">
            <v>Jardinière de légumes</v>
          </cell>
          <cell r="O30" t="str">
            <v>Purée de pomme de terre</v>
          </cell>
          <cell r="P30" t="str">
            <v>Riz ou Pâte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C31" t="str">
            <v>Penné</v>
          </cell>
          <cell r="D31" t="str">
            <v>Pomme de terre persillée</v>
          </cell>
          <cell r="E31" t="str">
            <v>Semoule aux raisins</v>
          </cell>
          <cell r="F31" t="str">
            <v>Ebly parfumé</v>
          </cell>
          <cell r="G31" t="str">
            <v>Riz pilaf</v>
          </cell>
          <cell r="H31">
            <v>0</v>
          </cell>
          <cell r="I31" t="str">
            <v>Pâte ou riz</v>
          </cell>
          <cell r="J31" t="str">
            <v>Torti</v>
          </cell>
          <cell r="K31" t="str">
            <v>Pomme de terre sautée persillade</v>
          </cell>
          <cell r="L31" t="str">
            <v>Blé étuvé au beurre</v>
          </cell>
          <cell r="M31" t="str">
            <v>Riz pilaf</v>
          </cell>
          <cell r="N31" t="str">
            <v>Pâtes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 t="str">
            <v>frite</v>
          </cell>
          <cell r="D32" t="str">
            <v>frite</v>
          </cell>
          <cell r="E32" t="str">
            <v>frite</v>
          </cell>
          <cell r="F32" t="str">
            <v>frite</v>
          </cell>
          <cell r="G32" t="str">
            <v>frite</v>
          </cell>
          <cell r="H32" t="str">
            <v>frite</v>
          </cell>
          <cell r="I32">
            <v>0</v>
          </cell>
          <cell r="J32" t="str">
            <v>Frite</v>
          </cell>
          <cell r="K32" t="str">
            <v>Frite</v>
          </cell>
          <cell r="L32" t="str">
            <v>Frite</v>
          </cell>
          <cell r="M32" t="str">
            <v>Frite</v>
          </cell>
          <cell r="N32" t="str">
            <v>Frite</v>
          </cell>
          <cell r="O32" t="str">
            <v>frite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 t="str">
            <v>Gratin de courgette et de tomate bio</v>
          </cell>
          <cell r="D33" t="str">
            <v>Carotte à la vapeur</v>
          </cell>
          <cell r="E33" t="str">
            <v>haricot vert bio</v>
          </cell>
          <cell r="F33" t="str">
            <v>Julienne de légumes bio</v>
          </cell>
          <cell r="G33" t="str">
            <v>Riz aux petits légumes bio</v>
          </cell>
          <cell r="H33">
            <v>0</v>
          </cell>
          <cell r="I33">
            <v>0</v>
          </cell>
          <cell r="J33" t="str">
            <v>Poelée de légumes bio</v>
          </cell>
          <cell r="K33" t="str">
            <v>Courgette au thym bio</v>
          </cell>
          <cell r="L33" t="str">
            <v>Fondue de poireaux</v>
          </cell>
          <cell r="M33" t="str">
            <v>Haricot vert à l'ail</v>
          </cell>
          <cell r="N33" t="str">
            <v>Ratatouille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 t="str">
            <v>Grande assiette garniture seule hors forfait</v>
          </cell>
          <cell r="D34" t="str">
            <v>Grande assiette garniture seule hors forfait</v>
          </cell>
          <cell r="E34" t="str">
            <v>Grande assiette garniture seule hors forfait</v>
          </cell>
          <cell r="F34" t="str">
            <v>Grande assiette garniture seule hors forfait</v>
          </cell>
          <cell r="G34" t="str">
            <v>Grande assiette garniture seule hors forfait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</row>
        <row r="35">
          <cell r="C35" t="str">
            <v>Grande assiette salad bar hors forfait</v>
          </cell>
          <cell r="D35" t="str">
            <v>Grande assiette salad bar hors forfait</v>
          </cell>
          <cell r="E35" t="str">
            <v>Grande assiette salad bar hors forfait</v>
          </cell>
          <cell r="F35" t="str">
            <v>Grande assiette salad bar hors forfait</v>
          </cell>
          <cell r="G35" t="str">
            <v>Grande assiette salad bar hors forfait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40">
          <cell r="C40" t="str">
            <v>camembert</v>
          </cell>
          <cell r="D40" t="str">
            <v>camembert</v>
          </cell>
          <cell r="E40" t="str">
            <v>camembert</v>
          </cell>
          <cell r="F40" t="str">
            <v>camembert</v>
          </cell>
          <cell r="G40" t="str">
            <v>camembert</v>
          </cell>
          <cell r="H40" t="str">
            <v>camembert</v>
          </cell>
          <cell r="I40" t="str">
            <v>camembert</v>
          </cell>
          <cell r="J40" t="str">
            <v>camembert</v>
          </cell>
          <cell r="K40" t="str">
            <v>camembert</v>
          </cell>
          <cell r="L40" t="str">
            <v>camembert</v>
          </cell>
          <cell r="M40" t="str">
            <v>camembert</v>
          </cell>
          <cell r="N40" t="str">
            <v>camembert</v>
          </cell>
          <cell r="O40" t="str">
            <v>camembert</v>
          </cell>
          <cell r="P40" t="str">
            <v>camembert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 t="str">
            <v>buche mélangée</v>
          </cell>
          <cell r="D41" t="str">
            <v>buche mélangée</v>
          </cell>
          <cell r="E41" t="str">
            <v>buche mélangée</v>
          </cell>
          <cell r="F41" t="str">
            <v>buche mélangée</v>
          </cell>
          <cell r="G41" t="str">
            <v>buche mélangée</v>
          </cell>
          <cell r="H41" t="str">
            <v>buche mélangée</v>
          </cell>
          <cell r="I41" t="str">
            <v>buche mélangée</v>
          </cell>
          <cell r="J41" t="str">
            <v>buche mélangée</v>
          </cell>
          <cell r="K41" t="str">
            <v>buche mélangée</v>
          </cell>
          <cell r="L41" t="str">
            <v>buche mélangée</v>
          </cell>
          <cell r="M41" t="str">
            <v>buche mélangée</v>
          </cell>
          <cell r="N41" t="str">
            <v>buche mélangée</v>
          </cell>
          <cell r="O41" t="str">
            <v>buche mélangée</v>
          </cell>
          <cell r="P41" t="str">
            <v>buche mélangée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 t="str">
            <v>Danone nature</v>
          </cell>
          <cell r="D42" t="str">
            <v>Danone nature</v>
          </cell>
          <cell r="E42" t="str">
            <v>Danone nature</v>
          </cell>
          <cell r="F42" t="str">
            <v>Danone nature</v>
          </cell>
          <cell r="G42" t="str">
            <v>Danone nature</v>
          </cell>
          <cell r="H42" t="str">
            <v>Danone nature</v>
          </cell>
          <cell r="I42" t="str">
            <v>Danone nature</v>
          </cell>
          <cell r="J42" t="str">
            <v>Danone nature</v>
          </cell>
          <cell r="K42" t="str">
            <v>Danone nature</v>
          </cell>
          <cell r="L42" t="str">
            <v>Danone nature</v>
          </cell>
          <cell r="M42" t="str">
            <v>Danone nature</v>
          </cell>
          <cell r="N42" t="str">
            <v>Danone nature</v>
          </cell>
          <cell r="O42" t="str">
            <v>Danone nature</v>
          </cell>
          <cell r="P42" t="str">
            <v>Danone nature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 t="str">
            <v>bleu</v>
          </cell>
          <cell r="D43" t="str">
            <v>bleu</v>
          </cell>
          <cell r="E43" t="str">
            <v>bleu</v>
          </cell>
          <cell r="F43" t="str">
            <v>bleu</v>
          </cell>
          <cell r="G43" t="str">
            <v>bleu</v>
          </cell>
          <cell r="H43" t="str">
            <v>bleu</v>
          </cell>
          <cell r="I43" t="str">
            <v>bleu</v>
          </cell>
          <cell r="J43" t="str">
            <v>bleu</v>
          </cell>
          <cell r="K43" t="str">
            <v>bleu</v>
          </cell>
          <cell r="L43" t="str">
            <v>bleu</v>
          </cell>
          <cell r="M43" t="str">
            <v>bleu</v>
          </cell>
          <cell r="N43" t="str">
            <v>bleu</v>
          </cell>
          <cell r="O43" t="str">
            <v>bleu</v>
          </cell>
          <cell r="P43" t="str">
            <v>bleu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 t="str">
            <v>munster/tome blanche</v>
          </cell>
          <cell r="D44" t="str">
            <v>munster/tome blanche</v>
          </cell>
          <cell r="E44" t="str">
            <v>munster/tome blanche</v>
          </cell>
          <cell r="F44" t="str">
            <v>munster/tome blanche</v>
          </cell>
          <cell r="G44" t="str">
            <v>munster/tome blanche</v>
          </cell>
          <cell r="H44" t="str">
            <v>munster/tome blanche</v>
          </cell>
          <cell r="I44" t="str">
            <v>munster/tome blanche</v>
          </cell>
          <cell r="J44" t="str">
            <v>munster/tome blanche</v>
          </cell>
          <cell r="K44" t="str">
            <v>munster/tome blanche</v>
          </cell>
          <cell r="L44" t="str">
            <v>munster/tome blanche</v>
          </cell>
          <cell r="M44" t="str">
            <v>munster/tome blanche</v>
          </cell>
          <cell r="N44" t="str">
            <v>munster/tome blanche</v>
          </cell>
          <cell r="O44" t="str">
            <v>munster/tome blanche</v>
          </cell>
          <cell r="P44" t="str">
            <v>munster/tome blanche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 t="str">
            <v>Danone aux fruits</v>
          </cell>
          <cell r="D45" t="str">
            <v>Danone aux fruits</v>
          </cell>
          <cell r="E45" t="str">
            <v>Danone aux fruits</v>
          </cell>
          <cell r="F45" t="str">
            <v>Danone aux fruits</v>
          </cell>
          <cell r="G45" t="str">
            <v>Danone aux fruits</v>
          </cell>
          <cell r="H45" t="str">
            <v>Danone aux fruits</v>
          </cell>
          <cell r="I45" t="str">
            <v>Danone aux fruits</v>
          </cell>
          <cell r="J45" t="str">
            <v>Danone aux fruits</v>
          </cell>
          <cell r="K45" t="str">
            <v>Danone aux fruits</v>
          </cell>
          <cell r="L45" t="str">
            <v>Danone aux fruits</v>
          </cell>
          <cell r="M45" t="str">
            <v>Danone aux fruits</v>
          </cell>
          <cell r="N45" t="str">
            <v>Danone aux fruits</v>
          </cell>
          <cell r="O45" t="str">
            <v>Danone aux fruits</v>
          </cell>
          <cell r="P45" t="str">
            <v>Danone aux fruits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 t="str">
            <v>Activia aromatisé</v>
          </cell>
          <cell r="D46" t="str">
            <v>Activia aromatisé</v>
          </cell>
          <cell r="E46" t="str">
            <v>Activia aromatisé</v>
          </cell>
          <cell r="F46" t="str">
            <v>Activia aromatisé</v>
          </cell>
          <cell r="G46" t="str">
            <v>Activia aromatisé</v>
          </cell>
          <cell r="H46" t="str">
            <v>Activia aromatisé</v>
          </cell>
          <cell r="I46" t="str">
            <v>Activia aromatisé</v>
          </cell>
          <cell r="J46" t="str">
            <v>Activia aromatisé</v>
          </cell>
          <cell r="K46" t="str">
            <v>Activia aromatisé</v>
          </cell>
          <cell r="L46" t="str">
            <v>Activia aromatisé</v>
          </cell>
          <cell r="M46" t="str">
            <v>Activia aromatisé</v>
          </cell>
          <cell r="N46" t="str">
            <v>Activia aromatisé</v>
          </cell>
          <cell r="O46" t="str">
            <v>Activia aromatisé</v>
          </cell>
          <cell r="P46" t="str">
            <v>Activia aromatisé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 t="str">
            <v>Crème dessert (vanille-chocolat-caramel)</v>
          </cell>
          <cell r="D47" t="str">
            <v>Crème dessert (vanille-chocolat-caramel)</v>
          </cell>
          <cell r="E47" t="str">
            <v>Crème dessert (vanille-chocolat-caramel)</v>
          </cell>
          <cell r="F47" t="str">
            <v>Crème dessert (vanille-chocolat-caramel)</v>
          </cell>
          <cell r="G47" t="str">
            <v>Crème dessert (vanille-chocolat-caramel)</v>
          </cell>
          <cell r="H47" t="str">
            <v>Crème dessert (vanille-chocolat-caramel)</v>
          </cell>
          <cell r="I47" t="str">
            <v>Crème dessert (vanille-chocolat-caramel)</v>
          </cell>
          <cell r="J47" t="str">
            <v>Crème dessert (vanille-chocolat-caramel)</v>
          </cell>
          <cell r="K47" t="str">
            <v>Crème dessert (vanille-chocolat-caramel)</v>
          </cell>
          <cell r="L47" t="str">
            <v>Crème dessert (vanille-chocolat-caramel)</v>
          </cell>
          <cell r="M47" t="str">
            <v>Crème dessert (vanille-chocolat-caramel)</v>
          </cell>
          <cell r="N47" t="str">
            <v>Crème dessert (vanille-chocolat-caramel)</v>
          </cell>
          <cell r="O47" t="str">
            <v>Crème dessert (vanille-chocolat-caramel)</v>
          </cell>
          <cell r="P47" t="str">
            <v>Crème dessert (vanille-chocolat-caramel)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 t="str">
            <v>camembert bio</v>
          </cell>
          <cell r="D52" t="str">
            <v>camembert bio</v>
          </cell>
          <cell r="E52" t="str">
            <v>camembert bio</v>
          </cell>
          <cell r="F52" t="str">
            <v>camembert bio</v>
          </cell>
          <cell r="G52" t="str">
            <v>camembert bio</v>
          </cell>
          <cell r="H52" t="str">
            <v>camembert bio</v>
          </cell>
          <cell r="I52" t="str">
            <v>camembert bio</v>
          </cell>
          <cell r="J52" t="str">
            <v>camembert bio</v>
          </cell>
          <cell r="K52" t="str">
            <v>camembert bio</v>
          </cell>
          <cell r="L52" t="str">
            <v>camembert bio</v>
          </cell>
          <cell r="M52" t="str">
            <v>camembert bio</v>
          </cell>
          <cell r="N52" t="str">
            <v>camembert bio</v>
          </cell>
          <cell r="O52" t="str">
            <v>camembert bio</v>
          </cell>
          <cell r="P52" t="str">
            <v>camembert bio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 t="str">
            <v>2 vaches nature bio</v>
          </cell>
          <cell r="D53" t="str">
            <v>2 vaches nature bio</v>
          </cell>
          <cell r="E53" t="str">
            <v>2 vaches nature bio</v>
          </cell>
          <cell r="F53" t="str">
            <v>2 vaches nature bio</v>
          </cell>
          <cell r="G53" t="str">
            <v>2 vaches nature bio</v>
          </cell>
          <cell r="H53" t="str">
            <v>2 vaches nature bio</v>
          </cell>
          <cell r="I53" t="str">
            <v>2 vaches nature bio</v>
          </cell>
          <cell r="J53" t="str">
            <v>4 vaches nature bio</v>
          </cell>
          <cell r="K53" t="str">
            <v>6 vaches nature bio</v>
          </cell>
          <cell r="L53" t="str">
            <v>8 vaches nature bio</v>
          </cell>
          <cell r="M53" t="str">
            <v>10 vaches nature bio</v>
          </cell>
          <cell r="N53" t="str">
            <v>12 vaches nature bio</v>
          </cell>
          <cell r="O53" t="str">
            <v>14 vaches nature bio</v>
          </cell>
          <cell r="P53" t="str">
            <v>16 vaches nature bio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 t="str">
            <v>Fruit bio</v>
          </cell>
          <cell r="D54" t="str">
            <v>Fruit bio</v>
          </cell>
          <cell r="E54" t="str">
            <v>Fruit bio</v>
          </cell>
          <cell r="F54" t="str">
            <v>Fruit bio</v>
          </cell>
          <cell r="G54" t="str">
            <v>Fruit bio</v>
          </cell>
          <cell r="H54" t="str">
            <v>Fruit bio</v>
          </cell>
          <cell r="I54" t="str">
            <v>Fruit bio</v>
          </cell>
          <cell r="J54" t="str">
            <v>Fruit bio</v>
          </cell>
          <cell r="K54" t="str">
            <v>Fruit bio</v>
          </cell>
          <cell r="L54" t="str">
            <v>Fruit bio</v>
          </cell>
          <cell r="M54" t="str">
            <v>Fruit bio</v>
          </cell>
          <cell r="N54" t="str">
            <v>Fruit bio</v>
          </cell>
          <cell r="O54" t="str">
            <v>Fruit bio</v>
          </cell>
          <cell r="P54" t="str">
            <v>Fruit bio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9">
          <cell r="C59" t="str">
            <v>Semoule au lait</v>
          </cell>
          <cell r="D59" t="str">
            <v>Entremet au chocolat</v>
          </cell>
          <cell r="E59" t="str">
            <v>Crème citron à la framboise</v>
          </cell>
          <cell r="F59" t="str">
            <v>Riz au lait et aux raisins</v>
          </cell>
          <cell r="G59" t="str">
            <v>Entremet caramel</v>
          </cell>
          <cell r="H59" t="str">
            <v>fromage blanc</v>
          </cell>
          <cell r="I59" t="str">
            <v>riz au lait</v>
          </cell>
          <cell r="J59" t="str">
            <v>Entremet vanille</v>
          </cell>
          <cell r="K59" t="str">
            <v>Semoule au caramel</v>
          </cell>
          <cell r="L59" t="str">
            <v>Entremet au chocolat</v>
          </cell>
          <cell r="M59" t="str">
            <v>Riz au lait</v>
          </cell>
          <cell r="N59" t="str">
            <v>Entremet citron</v>
          </cell>
          <cell r="O59" t="str">
            <v>Semoule aux raisins</v>
          </cell>
          <cell r="P59" t="str">
            <v>Crème montblanc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 t="str">
            <v>Abricot au sirop</v>
          </cell>
          <cell r="D60" t="str">
            <v>Mousse à la crème brûlée</v>
          </cell>
          <cell r="E60" t="str">
            <v>Pêche aux fruits rouges</v>
          </cell>
          <cell r="F60" t="str">
            <v>Mousse au chocolat</v>
          </cell>
          <cell r="G60">
            <v>0</v>
          </cell>
          <cell r="H60" t="str">
            <v>compote</v>
          </cell>
          <cell r="I60" t="str">
            <v>entremets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Semoule aux raisins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</row>
        <row r="62">
          <cell r="C62" t="str">
            <v>Assiette de fruits</v>
          </cell>
          <cell r="D62" t="str">
            <v>Assiette de fruits</v>
          </cell>
          <cell r="E62" t="str">
            <v>Assiette de fruits</v>
          </cell>
          <cell r="F62" t="str">
            <v>Assiette de fruits</v>
          </cell>
          <cell r="G62" t="str">
            <v>Assiette de fruits</v>
          </cell>
          <cell r="H62">
            <v>0</v>
          </cell>
          <cell r="I62" t="str">
            <v>Assiette de fruits</v>
          </cell>
          <cell r="J62" t="str">
            <v>Assiette de fruits</v>
          </cell>
          <cell r="K62" t="str">
            <v>Assiette de fruits</v>
          </cell>
          <cell r="L62" t="str">
            <v>Assiette de fruits</v>
          </cell>
          <cell r="M62" t="str">
            <v>Assiette de fruits</v>
          </cell>
          <cell r="N62" t="str">
            <v>Assiette de fruits</v>
          </cell>
          <cell r="O62" t="str">
            <v>Assiette de fruits</v>
          </cell>
          <cell r="P62" t="str">
            <v>Assiette de fruits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Crème au chocolat liégeois</v>
          </cell>
          <cell r="H63">
            <v>0</v>
          </cell>
          <cell r="I63">
            <v>0</v>
          </cell>
          <cell r="J63" t="str">
            <v>Gratin de fruits rouges</v>
          </cell>
          <cell r="K63" t="str">
            <v>Mousse à la noix de coco</v>
          </cell>
          <cell r="L63" t="str">
            <v>Crème vanille caramel</v>
          </cell>
          <cell r="M63" t="str">
            <v>Mousse crème brûlée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</row>
        <row r="65">
          <cell r="C65" t="str">
            <v>Gratin de fruits rouges</v>
          </cell>
          <cell r="D65" t="str">
            <v>Baba au rhum</v>
          </cell>
          <cell r="E65" t="str">
            <v>Gaufre au chocolat</v>
          </cell>
          <cell r="F65" t="str">
            <v>Millefeuille</v>
          </cell>
          <cell r="G65" t="str">
            <v>Gâteau à la pomme</v>
          </cell>
          <cell r="H65" t="str">
            <v>far breton</v>
          </cell>
          <cell r="I65" t="str">
            <v>moelleux au chocolat</v>
          </cell>
          <cell r="J65" t="str">
            <v>Beignet à la framboise</v>
          </cell>
          <cell r="K65" t="str">
            <v>Eclair au café</v>
          </cell>
          <cell r="L65" t="str">
            <v>Clafoutis à la poire</v>
          </cell>
          <cell r="M65" t="str">
            <v>Gratin à la pomme</v>
          </cell>
          <cell r="N65" t="str">
            <v>Gâteau à la pomme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</row>
        <row r="68">
          <cell r="C68" t="str">
            <v>Tarte à la prune sablée</v>
          </cell>
          <cell r="D68" t="str">
            <v>Feuilleté à la pomme</v>
          </cell>
          <cell r="E68" t="str">
            <v>Tarte au citron meringuée</v>
          </cell>
          <cell r="F68" t="str">
            <v>Feuilleté à la poire</v>
          </cell>
          <cell r="G68" t="str">
            <v>Moelleux au chocolat</v>
          </cell>
          <cell r="H68" t="str">
            <v>tarte aux fruits</v>
          </cell>
          <cell r="I68" t="str">
            <v>flan</v>
          </cell>
          <cell r="J68" t="str">
            <v>Tarte à la pomme</v>
          </cell>
          <cell r="K68" t="str">
            <v>Tarte à l'abricot</v>
          </cell>
          <cell r="L68" t="str">
            <v>Tarte au citron</v>
          </cell>
          <cell r="M68" t="str">
            <v>Feuilleté aux fruits</v>
          </cell>
          <cell r="N68" t="str">
            <v>Tarte au chocolat</v>
          </cell>
          <cell r="O68" t="str">
            <v>Tarte au chocolat</v>
          </cell>
          <cell r="P68" t="str">
            <v>Tarte aux poires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</row>
      </sheetData>
      <sheetData sheetId="2">
        <row r="3">
          <cell r="C3" t="str">
            <v>Café expresso</v>
          </cell>
          <cell r="D3" t="str">
            <v>Café expresso</v>
          </cell>
          <cell r="E3" t="str">
            <v>Café expresso</v>
          </cell>
          <cell r="F3" t="str">
            <v>Café expresso</v>
          </cell>
          <cell r="G3" t="str">
            <v>Café expresso</v>
          </cell>
          <cell r="H3" t="str">
            <v>Café expresso</v>
          </cell>
          <cell r="I3" t="str">
            <v>Café expresso</v>
          </cell>
          <cell r="J3" t="str">
            <v>Café expresso</v>
          </cell>
          <cell r="K3" t="str">
            <v>Café expresso</v>
          </cell>
          <cell r="L3" t="str">
            <v>Café expresso</v>
          </cell>
          <cell r="M3" t="str">
            <v>Café expresso</v>
          </cell>
          <cell r="N3" t="str">
            <v>Café expresso</v>
          </cell>
          <cell r="O3" t="str">
            <v>Café expresso</v>
          </cell>
          <cell r="P3" t="str">
            <v>Café expresso</v>
          </cell>
          <cell r="Q3" t="str">
            <v>Café expresso</v>
          </cell>
          <cell r="R3" t="str">
            <v>Café expresso</v>
          </cell>
          <cell r="S3" t="str">
            <v>Café expresso</v>
          </cell>
          <cell r="T3" t="str">
            <v>Café expresso</v>
          </cell>
          <cell r="U3" t="str">
            <v>Café expresso</v>
          </cell>
          <cell r="V3" t="str">
            <v>Café expresso</v>
          </cell>
          <cell r="W3" t="str">
            <v>Café expresso</v>
          </cell>
          <cell r="X3" t="str">
            <v>Café expresso</v>
          </cell>
          <cell r="Y3" t="str">
            <v>Café expresso</v>
          </cell>
          <cell r="Z3" t="str">
            <v>Café expresso</v>
          </cell>
          <cell r="AA3" t="str">
            <v>Café expresso</v>
          </cell>
          <cell r="AB3" t="str">
            <v>Café expresso</v>
          </cell>
          <cell r="AC3" t="str">
            <v>Café expresso</v>
          </cell>
          <cell r="AD3" t="str">
            <v>Café expresso</v>
          </cell>
          <cell r="AE3" t="str">
            <v>Café expresso</v>
          </cell>
          <cell r="AF3" t="str">
            <v>Café expresso</v>
          </cell>
          <cell r="AG3" t="str">
            <v>Café expresso</v>
          </cell>
          <cell r="AH3" t="str">
            <v>Café expresso</v>
          </cell>
          <cell r="AI3" t="str">
            <v>Café expresso</v>
          </cell>
          <cell r="AJ3" t="str">
            <v>Café expresso</v>
          </cell>
          <cell r="AK3" t="str">
            <v>Café expresso</v>
          </cell>
          <cell r="AL3" t="str">
            <v>Café expresso</v>
          </cell>
          <cell r="AM3" t="str">
            <v>Café expresso</v>
          </cell>
          <cell r="AN3" t="str">
            <v>Café expresso</v>
          </cell>
          <cell r="AO3" t="str">
            <v>Café expresso</v>
          </cell>
        </row>
        <row r="4">
          <cell r="C4" t="str">
            <v>Café allongé</v>
          </cell>
          <cell r="D4" t="str">
            <v>Café allongé</v>
          </cell>
          <cell r="E4" t="str">
            <v>Café allongé</v>
          </cell>
          <cell r="F4" t="str">
            <v>Café allongé</v>
          </cell>
          <cell r="G4" t="str">
            <v>Café allongé</v>
          </cell>
          <cell r="H4" t="str">
            <v>Café allongé</v>
          </cell>
          <cell r="I4" t="str">
            <v>Café allongé</v>
          </cell>
          <cell r="J4" t="str">
            <v>Café allongé</v>
          </cell>
          <cell r="K4" t="str">
            <v>Café allongé</v>
          </cell>
          <cell r="L4" t="str">
            <v>Café allongé</v>
          </cell>
          <cell r="M4" t="str">
            <v>Café allongé</v>
          </cell>
          <cell r="N4" t="str">
            <v>Café allongé</v>
          </cell>
          <cell r="O4" t="str">
            <v>Café allongé</v>
          </cell>
          <cell r="P4" t="str">
            <v>Café allongé</v>
          </cell>
          <cell r="Q4" t="str">
            <v>Café allongé</v>
          </cell>
          <cell r="R4" t="str">
            <v>Café allongé</v>
          </cell>
          <cell r="S4" t="str">
            <v>Café allongé</v>
          </cell>
          <cell r="T4" t="str">
            <v>Café allongé</v>
          </cell>
          <cell r="U4" t="str">
            <v>Café allongé</v>
          </cell>
          <cell r="V4" t="str">
            <v>Café allongé</v>
          </cell>
          <cell r="W4" t="str">
            <v>Café allongé</v>
          </cell>
          <cell r="X4" t="str">
            <v>Café allongé</v>
          </cell>
          <cell r="Y4" t="str">
            <v>Café allongé</v>
          </cell>
          <cell r="Z4" t="str">
            <v>Café allongé</v>
          </cell>
          <cell r="AA4" t="str">
            <v>Café allongé</v>
          </cell>
          <cell r="AB4" t="str">
            <v>Café allongé</v>
          </cell>
          <cell r="AC4" t="str">
            <v>Café allongé</v>
          </cell>
          <cell r="AD4" t="str">
            <v>Café allongé</v>
          </cell>
          <cell r="AE4" t="str">
            <v>Café allongé</v>
          </cell>
          <cell r="AF4" t="str">
            <v>Café allongé</v>
          </cell>
          <cell r="AG4" t="str">
            <v>Café allongé</v>
          </cell>
          <cell r="AH4" t="str">
            <v>Café allongé</v>
          </cell>
          <cell r="AI4" t="str">
            <v>Café allongé</v>
          </cell>
          <cell r="AJ4" t="str">
            <v>Café allongé</v>
          </cell>
          <cell r="AK4" t="str">
            <v>Café allongé</v>
          </cell>
          <cell r="AL4" t="str">
            <v>Café allongé</v>
          </cell>
          <cell r="AM4" t="str">
            <v>Café allongé</v>
          </cell>
          <cell r="AN4" t="str">
            <v>Café allongé</v>
          </cell>
          <cell r="AO4" t="str">
            <v>Café allongé</v>
          </cell>
        </row>
        <row r="5">
          <cell r="C5" t="str">
            <v>Café double</v>
          </cell>
          <cell r="D5" t="str">
            <v>Café double</v>
          </cell>
          <cell r="E5" t="str">
            <v>Café double</v>
          </cell>
          <cell r="F5" t="str">
            <v>Café double</v>
          </cell>
          <cell r="G5" t="str">
            <v>Café double</v>
          </cell>
          <cell r="H5" t="str">
            <v>Café double</v>
          </cell>
          <cell r="I5" t="str">
            <v>Café double</v>
          </cell>
          <cell r="J5" t="str">
            <v>Café double</v>
          </cell>
          <cell r="K5" t="str">
            <v>Café double</v>
          </cell>
          <cell r="L5" t="str">
            <v>Café double</v>
          </cell>
          <cell r="M5" t="str">
            <v>Café double</v>
          </cell>
          <cell r="N5" t="str">
            <v>Café double</v>
          </cell>
          <cell r="O5" t="str">
            <v>Café double</v>
          </cell>
          <cell r="P5" t="str">
            <v>Café double</v>
          </cell>
          <cell r="Q5" t="str">
            <v>Café double</v>
          </cell>
          <cell r="R5" t="str">
            <v>Café double</v>
          </cell>
          <cell r="S5" t="str">
            <v>Café double</v>
          </cell>
          <cell r="T5" t="str">
            <v>Café double</v>
          </cell>
          <cell r="U5" t="str">
            <v>Café double</v>
          </cell>
          <cell r="V5" t="str">
            <v>Café double</v>
          </cell>
          <cell r="W5" t="str">
            <v>Café double</v>
          </cell>
          <cell r="X5" t="str">
            <v>Café double</v>
          </cell>
          <cell r="Y5" t="str">
            <v>Café double</v>
          </cell>
          <cell r="Z5" t="str">
            <v>Café double</v>
          </cell>
          <cell r="AA5" t="str">
            <v>Café double</v>
          </cell>
          <cell r="AB5" t="str">
            <v>Café double</v>
          </cell>
          <cell r="AC5" t="str">
            <v>Café double</v>
          </cell>
          <cell r="AD5" t="str">
            <v>Café double</v>
          </cell>
          <cell r="AE5" t="str">
            <v>Café double</v>
          </cell>
          <cell r="AF5" t="str">
            <v>Café double</v>
          </cell>
          <cell r="AG5" t="str">
            <v>Café double</v>
          </cell>
          <cell r="AH5" t="str">
            <v>Café double</v>
          </cell>
          <cell r="AI5" t="str">
            <v>Café double</v>
          </cell>
          <cell r="AJ5" t="str">
            <v>Café double</v>
          </cell>
          <cell r="AK5" t="str">
            <v>Café double</v>
          </cell>
          <cell r="AL5" t="str">
            <v>Café double</v>
          </cell>
          <cell r="AM5" t="str">
            <v>Café double</v>
          </cell>
          <cell r="AN5" t="str">
            <v>Café double</v>
          </cell>
          <cell r="AO5" t="str">
            <v>Café double</v>
          </cell>
        </row>
        <row r="6">
          <cell r="C6" t="str">
            <v>Thés variés</v>
          </cell>
          <cell r="D6" t="str">
            <v>Thés variés</v>
          </cell>
          <cell r="E6" t="str">
            <v>Thés variés</v>
          </cell>
          <cell r="F6" t="str">
            <v>Thés variés</v>
          </cell>
          <cell r="G6" t="str">
            <v>Thés variés</v>
          </cell>
          <cell r="H6" t="str">
            <v>Thés variés</v>
          </cell>
          <cell r="I6" t="str">
            <v>Thés variés</v>
          </cell>
          <cell r="J6" t="str">
            <v>Thés variés</v>
          </cell>
          <cell r="K6" t="str">
            <v>Thés variés</v>
          </cell>
          <cell r="L6" t="str">
            <v>Thés variés</v>
          </cell>
          <cell r="M6" t="str">
            <v>Thés variés</v>
          </cell>
          <cell r="N6" t="str">
            <v>Thés variés</v>
          </cell>
          <cell r="O6" t="str">
            <v>Thés variés</v>
          </cell>
          <cell r="P6" t="str">
            <v>Thés variés</v>
          </cell>
          <cell r="Q6" t="str">
            <v>Thés variés</v>
          </cell>
          <cell r="R6" t="str">
            <v>Thés variés</v>
          </cell>
          <cell r="S6" t="str">
            <v>Thés variés</v>
          </cell>
          <cell r="T6" t="str">
            <v>Thés variés</v>
          </cell>
          <cell r="U6" t="str">
            <v>Thés variés</v>
          </cell>
          <cell r="V6" t="str">
            <v>Thés variés</v>
          </cell>
          <cell r="W6" t="str">
            <v>Thés variés</v>
          </cell>
          <cell r="X6" t="str">
            <v>Thés variés</v>
          </cell>
          <cell r="Y6" t="str">
            <v>Thés variés</v>
          </cell>
          <cell r="Z6" t="str">
            <v>Thés variés</v>
          </cell>
          <cell r="AA6" t="str">
            <v>Thés variés</v>
          </cell>
          <cell r="AB6" t="str">
            <v>Thés variés</v>
          </cell>
          <cell r="AC6" t="str">
            <v>Thés variés</v>
          </cell>
          <cell r="AD6" t="str">
            <v>Thés variés</v>
          </cell>
          <cell r="AE6" t="str">
            <v>Thés variés</v>
          </cell>
          <cell r="AF6" t="str">
            <v>Thés variés</v>
          </cell>
          <cell r="AG6" t="str">
            <v>Thés variés</v>
          </cell>
          <cell r="AH6" t="str">
            <v>Thés variés</v>
          </cell>
          <cell r="AI6" t="str">
            <v>Thés variés</v>
          </cell>
          <cell r="AJ6" t="str">
            <v>Thés variés</v>
          </cell>
          <cell r="AK6" t="str">
            <v>Thés variés</v>
          </cell>
          <cell r="AL6" t="str">
            <v>Thés variés</v>
          </cell>
          <cell r="AM6" t="str">
            <v>Thés variés</v>
          </cell>
          <cell r="AN6" t="str">
            <v>Thés variés</v>
          </cell>
          <cell r="AO6" t="str">
            <v>Thés variés</v>
          </cell>
        </row>
        <row r="7">
          <cell r="C7" t="str">
            <v>Infusions variées</v>
          </cell>
          <cell r="D7" t="str">
            <v>Infusions variées</v>
          </cell>
          <cell r="E7" t="str">
            <v>Infusions variées</v>
          </cell>
          <cell r="F7" t="str">
            <v>Infusions variées</v>
          </cell>
          <cell r="G7" t="str">
            <v>Infusions variées</v>
          </cell>
          <cell r="H7" t="str">
            <v>Infusions variées</v>
          </cell>
          <cell r="I7" t="str">
            <v>Infusions variées</v>
          </cell>
          <cell r="J7" t="str">
            <v>Infusions variées</v>
          </cell>
          <cell r="K7" t="str">
            <v>Infusions variées</v>
          </cell>
          <cell r="L7" t="str">
            <v>Infusions variées</v>
          </cell>
          <cell r="M7" t="str">
            <v>Infusions variées</v>
          </cell>
          <cell r="N7" t="str">
            <v>Infusions variées</v>
          </cell>
          <cell r="O7" t="str">
            <v>Infusions variées</v>
          </cell>
          <cell r="P7" t="str">
            <v>Infusions variées</v>
          </cell>
          <cell r="Q7" t="str">
            <v>Infusions variées</v>
          </cell>
          <cell r="R7" t="str">
            <v>Infusions variées</v>
          </cell>
          <cell r="S7" t="str">
            <v>Infusions variées</v>
          </cell>
          <cell r="T7" t="str">
            <v>Infusions variées</v>
          </cell>
          <cell r="U7" t="str">
            <v>Infusions variées</v>
          </cell>
          <cell r="V7" t="str">
            <v>Infusions variées</v>
          </cell>
          <cell r="W7" t="str">
            <v>Infusions variées</v>
          </cell>
          <cell r="X7" t="str">
            <v>Infusions variées</v>
          </cell>
          <cell r="Y7" t="str">
            <v>Infusions variées</v>
          </cell>
          <cell r="Z7" t="str">
            <v>Infusions variées</v>
          </cell>
          <cell r="AA7" t="str">
            <v>Infusions variées</v>
          </cell>
          <cell r="AB7" t="str">
            <v>Infusions variées</v>
          </cell>
          <cell r="AC7" t="str">
            <v>Infusions variées</v>
          </cell>
          <cell r="AD7" t="str">
            <v>Infusions variées</v>
          </cell>
          <cell r="AE7" t="str">
            <v>Infusions variées</v>
          </cell>
          <cell r="AF7" t="str">
            <v>Infusions variées</v>
          </cell>
          <cell r="AG7" t="str">
            <v>Infusions variées</v>
          </cell>
          <cell r="AH7" t="str">
            <v>Infusions variées</v>
          </cell>
          <cell r="AI7" t="str">
            <v>Infusions variées</v>
          </cell>
          <cell r="AJ7" t="str">
            <v>Infusions variées</v>
          </cell>
          <cell r="AK7" t="str">
            <v>Infusions variées</v>
          </cell>
          <cell r="AL7" t="str">
            <v>Infusions variées</v>
          </cell>
          <cell r="AM7" t="str">
            <v>Infusions variées</v>
          </cell>
          <cell r="AN7" t="str">
            <v>Infusions variées</v>
          </cell>
          <cell r="AO7" t="str">
            <v>Infusions variées</v>
          </cell>
        </row>
        <row r="8">
          <cell r="C8" t="str">
            <v>Chocolat</v>
          </cell>
          <cell r="D8" t="str">
            <v>Chocolat</v>
          </cell>
          <cell r="E8" t="str">
            <v>Chocolat</v>
          </cell>
          <cell r="F8" t="str">
            <v>Chocolat</v>
          </cell>
          <cell r="G8" t="str">
            <v>Chocolat</v>
          </cell>
          <cell r="H8" t="str">
            <v>Chocolat</v>
          </cell>
          <cell r="I8" t="str">
            <v>Chocolat</v>
          </cell>
          <cell r="J8" t="str">
            <v>Chocolat</v>
          </cell>
          <cell r="K8" t="str">
            <v>Chocolat</v>
          </cell>
          <cell r="L8" t="str">
            <v>Chocolat</v>
          </cell>
          <cell r="M8" t="str">
            <v>Chocolat</v>
          </cell>
          <cell r="N8" t="str">
            <v>Chocolat</v>
          </cell>
          <cell r="O8" t="str">
            <v>Chocolat</v>
          </cell>
          <cell r="P8" t="str">
            <v>Chocolat</v>
          </cell>
          <cell r="Q8" t="str">
            <v>Chocolat</v>
          </cell>
          <cell r="R8" t="str">
            <v>Chocolat</v>
          </cell>
          <cell r="S8" t="str">
            <v>Chocolat</v>
          </cell>
          <cell r="T8" t="str">
            <v>Chocolat</v>
          </cell>
          <cell r="U8" t="str">
            <v>Chocolat</v>
          </cell>
          <cell r="V8" t="str">
            <v>Chocolat</v>
          </cell>
          <cell r="W8" t="str">
            <v>Chocolat</v>
          </cell>
          <cell r="X8" t="str">
            <v>Chocolat</v>
          </cell>
          <cell r="Y8" t="str">
            <v>Chocolat</v>
          </cell>
          <cell r="Z8" t="str">
            <v>Chocolat</v>
          </cell>
          <cell r="AA8" t="str">
            <v>Chocolat</v>
          </cell>
          <cell r="AB8" t="str">
            <v>Chocolat</v>
          </cell>
          <cell r="AC8" t="str">
            <v>Chocolat</v>
          </cell>
          <cell r="AD8" t="str">
            <v>Chocolat</v>
          </cell>
          <cell r="AE8" t="str">
            <v>Chocolat</v>
          </cell>
          <cell r="AF8" t="str">
            <v>Chocolat</v>
          </cell>
          <cell r="AG8" t="str">
            <v>Chocolat</v>
          </cell>
          <cell r="AH8" t="str">
            <v>Chocolat</v>
          </cell>
          <cell r="AI8" t="str">
            <v>Chocolat</v>
          </cell>
          <cell r="AJ8" t="str">
            <v>Chocolat</v>
          </cell>
          <cell r="AK8" t="str">
            <v>Chocolat</v>
          </cell>
          <cell r="AL8" t="str">
            <v>Chocolat</v>
          </cell>
          <cell r="AM8" t="str">
            <v>Chocolat</v>
          </cell>
          <cell r="AN8" t="str">
            <v>Chocolat</v>
          </cell>
          <cell r="AO8" t="str">
            <v>Chocolat</v>
          </cell>
        </row>
        <row r="13">
          <cell r="C13" t="str">
            <v>Tartine beurrée</v>
          </cell>
          <cell r="D13" t="str">
            <v>Tartine beurrée</v>
          </cell>
          <cell r="E13" t="str">
            <v>Tartine beurrée</v>
          </cell>
          <cell r="F13" t="str">
            <v>Tartine beurrée</v>
          </cell>
          <cell r="G13" t="str">
            <v>Tartine beurrée</v>
          </cell>
          <cell r="H13" t="str">
            <v>Tartine beurrée</v>
          </cell>
          <cell r="I13" t="str">
            <v>Tartine beurrée</v>
          </cell>
          <cell r="J13" t="str">
            <v>Tartine beurrée</v>
          </cell>
          <cell r="K13" t="str">
            <v>Tartine beurrée</v>
          </cell>
          <cell r="L13" t="str">
            <v>Tartine beurrée</v>
          </cell>
          <cell r="M13" t="str">
            <v>Tartine beurrée</v>
          </cell>
          <cell r="N13" t="str">
            <v>Tartine beurrée</v>
          </cell>
          <cell r="O13" t="str">
            <v>Tartine beurrée</v>
          </cell>
          <cell r="P13" t="str">
            <v>Tartine beurrée</v>
          </cell>
          <cell r="Q13" t="str">
            <v>Tartine beurrée</v>
          </cell>
          <cell r="R13" t="str">
            <v>Tartine beurrée</v>
          </cell>
          <cell r="S13" t="str">
            <v>Tartine beurrée</v>
          </cell>
          <cell r="T13" t="str">
            <v>Tartine beurrée</v>
          </cell>
          <cell r="U13" t="str">
            <v>Tartine beurrée</v>
          </cell>
          <cell r="V13" t="str">
            <v>Tartine beurrée</v>
          </cell>
          <cell r="W13" t="str">
            <v>Tartine beurrée</v>
          </cell>
          <cell r="X13" t="str">
            <v>Tartine beurrée</v>
          </cell>
          <cell r="Y13" t="str">
            <v>Tartine beurrée</v>
          </cell>
          <cell r="Z13" t="str">
            <v>Tartine beurrée</v>
          </cell>
          <cell r="AA13" t="str">
            <v>Tartine beurrée</v>
          </cell>
          <cell r="AB13" t="str">
            <v>Tartine beurrée</v>
          </cell>
          <cell r="AC13" t="str">
            <v>Tartine beurrée</v>
          </cell>
          <cell r="AD13" t="str">
            <v>Tartine beurrée</v>
          </cell>
          <cell r="AE13" t="str">
            <v>Tartine beurrée</v>
          </cell>
          <cell r="AF13" t="str">
            <v>Tartine beurrée</v>
          </cell>
          <cell r="AG13" t="str">
            <v>Tartine beurrée</v>
          </cell>
          <cell r="AH13" t="str">
            <v>Tartine beurrée</v>
          </cell>
          <cell r="AI13" t="str">
            <v>Tartine beurrée</v>
          </cell>
          <cell r="AJ13" t="str">
            <v>Tartine beurrée</v>
          </cell>
          <cell r="AK13" t="str">
            <v>Tartine beurrée</v>
          </cell>
          <cell r="AL13" t="str">
            <v>Tartine beurrée</v>
          </cell>
          <cell r="AM13" t="str">
            <v>Tartine beurrée</v>
          </cell>
          <cell r="AN13" t="str">
            <v>Tartine beurrée</v>
          </cell>
          <cell r="AO13" t="str">
            <v>Tartine beurrée</v>
          </cell>
        </row>
        <row r="14">
          <cell r="C14" t="str">
            <v xml:space="preserve">Croissant </v>
          </cell>
          <cell r="D14" t="str">
            <v xml:space="preserve">Croissant </v>
          </cell>
          <cell r="E14" t="str">
            <v xml:space="preserve">Croissant </v>
          </cell>
          <cell r="F14" t="str">
            <v xml:space="preserve">Croissant </v>
          </cell>
          <cell r="G14" t="str">
            <v xml:space="preserve">Croissant </v>
          </cell>
          <cell r="H14" t="str">
            <v xml:space="preserve">Croissant </v>
          </cell>
          <cell r="I14" t="str">
            <v xml:space="preserve">Croissant </v>
          </cell>
          <cell r="J14" t="str">
            <v xml:space="preserve">Croissant </v>
          </cell>
          <cell r="K14" t="str">
            <v xml:space="preserve">Croissant </v>
          </cell>
          <cell r="L14" t="str">
            <v xml:space="preserve">Croissant </v>
          </cell>
          <cell r="M14" t="str">
            <v xml:space="preserve">Croissant </v>
          </cell>
          <cell r="N14" t="str">
            <v xml:space="preserve">Croissant </v>
          </cell>
          <cell r="O14" t="str">
            <v xml:space="preserve">Croissant </v>
          </cell>
          <cell r="P14" t="str">
            <v xml:space="preserve">Croissant </v>
          </cell>
          <cell r="Q14" t="str">
            <v xml:space="preserve">Croissant </v>
          </cell>
          <cell r="R14" t="str">
            <v xml:space="preserve">Croissant </v>
          </cell>
          <cell r="S14" t="str">
            <v xml:space="preserve">Croissant </v>
          </cell>
          <cell r="T14" t="str">
            <v xml:space="preserve">Croissant </v>
          </cell>
          <cell r="U14" t="str">
            <v xml:space="preserve">Croissant </v>
          </cell>
          <cell r="V14" t="str">
            <v xml:space="preserve">Croissant </v>
          </cell>
          <cell r="W14" t="str">
            <v xml:space="preserve">Croissant </v>
          </cell>
          <cell r="X14" t="str">
            <v xml:space="preserve">Croissant </v>
          </cell>
          <cell r="Y14" t="str">
            <v xml:space="preserve">Croissant </v>
          </cell>
          <cell r="Z14" t="str">
            <v xml:space="preserve">Croissant </v>
          </cell>
          <cell r="AA14" t="str">
            <v xml:space="preserve">Croissant </v>
          </cell>
          <cell r="AB14" t="str">
            <v xml:space="preserve">Croissant </v>
          </cell>
          <cell r="AC14" t="str">
            <v xml:space="preserve">Croissant </v>
          </cell>
          <cell r="AD14" t="str">
            <v xml:space="preserve">Croissant </v>
          </cell>
          <cell r="AE14" t="str">
            <v xml:space="preserve">Croissant </v>
          </cell>
          <cell r="AF14" t="str">
            <v xml:space="preserve">Croissant </v>
          </cell>
          <cell r="AG14" t="str">
            <v xml:space="preserve">Croissant </v>
          </cell>
          <cell r="AH14" t="str">
            <v xml:space="preserve">Croissant </v>
          </cell>
          <cell r="AI14" t="str">
            <v xml:space="preserve">Croissant </v>
          </cell>
          <cell r="AJ14" t="str">
            <v xml:space="preserve">Croissant </v>
          </cell>
          <cell r="AK14" t="str">
            <v xml:space="preserve">Croissant </v>
          </cell>
          <cell r="AL14" t="str">
            <v xml:space="preserve">Croissant </v>
          </cell>
          <cell r="AM14" t="str">
            <v xml:space="preserve">Croissant </v>
          </cell>
          <cell r="AN14" t="str">
            <v xml:space="preserve">Croissant </v>
          </cell>
          <cell r="AO14" t="str">
            <v xml:space="preserve">Croissant </v>
          </cell>
        </row>
        <row r="15">
          <cell r="C15" t="str">
            <v>Pain au chocolat</v>
          </cell>
          <cell r="D15" t="str">
            <v>Pain au chocolat</v>
          </cell>
          <cell r="E15" t="str">
            <v>Pain au chocolat</v>
          </cell>
          <cell r="F15" t="str">
            <v>Pain au chocolat</v>
          </cell>
          <cell r="G15" t="str">
            <v>Pain au chocolat</v>
          </cell>
          <cell r="H15" t="str">
            <v>Pain au chocolat</v>
          </cell>
          <cell r="I15" t="str">
            <v>Pain au chocolat</v>
          </cell>
          <cell r="J15" t="str">
            <v>Pain au chocolat</v>
          </cell>
          <cell r="K15" t="str">
            <v>Pain au chocolat</v>
          </cell>
          <cell r="L15" t="str">
            <v>Pain au chocolat</v>
          </cell>
          <cell r="M15" t="str">
            <v>Pain au chocolat</v>
          </cell>
          <cell r="N15" t="str">
            <v>Pain au chocolat</v>
          </cell>
          <cell r="O15" t="str">
            <v>Pain au chocolat</v>
          </cell>
          <cell r="P15" t="str">
            <v>Pain au chocolat</v>
          </cell>
          <cell r="Q15" t="str">
            <v>Pain au chocolat</v>
          </cell>
          <cell r="R15" t="str">
            <v>Pain au chocolat</v>
          </cell>
          <cell r="S15" t="str">
            <v>Pain au chocolat</v>
          </cell>
          <cell r="T15" t="str">
            <v>Pain au chocolat</v>
          </cell>
          <cell r="U15" t="str">
            <v>Pain au chocolat</v>
          </cell>
          <cell r="V15" t="str">
            <v>Pain au chocolat</v>
          </cell>
          <cell r="W15" t="str">
            <v>Pain au chocolat</v>
          </cell>
          <cell r="X15" t="str">
            <v>Pain au chocolat</v>
          </cell>
          <cell r="Y15" t="str">
            <v>Pain au chocolat</v>
          </cell>
          <cell r="Z15" t="str">
            <v>Pain au chocolat</v>
          </cell>
          <cell r="AA15" t="str">
            <v>Pain au chocolat</v>
          </cell>
          <cell r="AB15" t="str">
            <v>Pain au chocolat</v>
          </cell>
          <cell r="AC15" t="str">
            <v>Pain au chocolat</v>
          </cell>
          <cell r="AD15" t="str">
            <v>Pain au chocolat</v>
          </cell>
          <cell r="AE15" t="str">
            <v>Pain au chocolat</v>
          </cell>
          <cell r="AF15" t="str">
            <v>Pain au chocolat</v>
          </cell>
          <cell r="AG15" t="str">
            <v>Pain au chocolat</v>
          </cell>
          <cell r="AH15" t="str">
            <v>Pain au chocolat</v>
          </cell>
          <cell r="AI15" t="str">
            <v>Pain au chocolat</v>
          </cell>
          <cell r="AJ15" t="str">
            <v>Pain au chocolat</v>
          </cell>
          <cell r="AK15" t="str">
            <v>Pain au chocolat</v>
          </cell>
          <cell r="AL15" t="str">
            <v>Pain au chocolat</v>
          </cell>
          <cell r="AM15" t="str">
            <v>Pain au chocolat</v>
          </cell>
          <cell r="AN15" t="str">
            <v>Pain au chocolat</v>
          </cell>
          <cell r="AO15" t="str">
            <v>Pain au chocolat</v>
          </cell>
        </row>
        <row r="16">
          <cell r="C16" t="str">
            <v>Pain aux raisins</v>
          </cell>
          <cell r="D16" t="str">
            <v>Pain aux raisins</v>
          </cell>
          <cell r="E16" t="str">
            <v>Pain aux raisins</v>
          </cell>
          <cell r="F16" t="str">
            <v>Pain aux raisins</v>
          </cell>
          <cell r="G16" t="str">
            <v>Pain aux raisins</v>
          </cell>
          <cell r="H16" t="str">
            <v>Pain aux raisins</v>
          </cell>
          <cell r="I16" t="str">
            <v>Pain aux raisins</v>
          </cell>
          <cell r="J16" t="str">
            <v>Pain aux raisins</v>
          </cell>
          <cell r="K16" t="str">
            <v>Pain aux raisins</v>
          </cell>
          <cell r="L16" t="str">
            <v>Pain aux raisins</v>
          </cell>
          <cell r="M16" t="str">
            <v>Pain aux raisins</v>
          </cell>
          <cell r="N16" t="str">
            <v>Pain aux raisins</v>
          </cell>
          <cell r="O16" t="str">
            <v>Pain aux raisins</v>
          </cell>
          <cell r="P16" t="str">
            <v>Pain aux raisins</v>
          </cell>
          <cell r="Q16" t="str">
            <v>Pain aux raisins</v>
          </cell>
          <cell r="R16" t="str">
            <v>Pain aux raisins</v>
          </cell>
          <cell r="S16" t="str">
            <v>Pain aux raisins</v>
          </cell>
          <cell r="T16" t="str">
            <v>Pain aux raisins</v>
          </cell>
          <cell r="U16" t="str">
            <v>Pain aux raisins</v>
          </cell>
          <cell r="V16" t="str">
            <v>Pain aux raisins</v>
          </cell>
          <cell r="W16" t="str">
            <v>Pain aux raisins</v>
          </cell>
          <cell r="X16" t="str">
            <v>Pain aux raisins</v>
          </cell>
          <cell r="Y16" t="str">
            <v>Pain aux raisins</v>
          </cell>
          <cell r="Z16" t="str">
            <v>Pain aux raisins</v>
          </cell>
          <cell r="AA16" t="str">
            <v>Pain aux raisins</v>
          </cell>
          <cell r="AB16" t="str">
            <v>Pain aux raisins</v>
          </cell>
          <cell r="AC16" t="str">
            <v>Pain aux raisins</v>
          </cell>
          <cell r="AD16" t="str">
            <v>Pain aux raisins</v>
          </cell>
          <cell r="AE16" t="str">
            <v>Pain aux raisins</v>
          </cell>
          <cell r="AF16" t="str">
            <v>Pain aux raisins</v>
          </cell>
          <cell r="AG16" t="str">
            <v>Pain aux raisins</v>
          </cell>
          <cell r="AH16" t="str">
            <v>Pain aux raisins</v>
          </cell>
          <cell r="AI16" t="str">
            <v>Pain aux raisins</v>
          </cell>
          <cell r="AJ16" t="str">
            <v>Pain aux raisins</v>
          </cell>
          <cell r="AK16" t="str">
            <v>Pain aux raisins</v>
          </cell>
          <cell r="AL16" t="str">
            <v>Pain aux raisins</v>
          </cell>
          <cell r="AM16" t="str">
            <v>Pain aux raisins</v>
          </cell>
          <cell r="AN16" t="str">
            <v>Pain aux raisins</v>
          </cell>
          <cell r="AO16" t="str">
            <v>Pain aux raisins</v>
          </cell>
        </row>
        <row r="17">
          <cell r="C17" t="str">
            <v>Mini-viennoiseries</v>
          </cell>
          <cell r="D17" t="str">
            <v>Mini-viennoiseries</v>
          </cell>
          <cell r="E17" t="str">
            <v>Mini-viennoiseries</v>
          </cell>
          <cell r="F17" t="str">
            <v>Mini-viennoiseries</v>
          </cell>
          <cell r="G17" t="str">
            <v>Mini-viennoiseries</v>
          </cell>
          <cell r="H17" t="str">
            <v>Mini-viennoiseries</v>
          </cell>
          <cell r="I17" t="str">
            <v>Mini-viennoiseries</v>
          </cell>
          <cell r="J17" t="str">
            <v>Mini-viennoiseries</v>
          </cell>
          <cell r="K17" t="str">
            <v>Mini-viennoiseries</v>
          </cell>
          <cell r="L17" t="str">
            <v>Mini-viennoiseries</v>
          </cell>
          <cell r="M17" t="str">
            <v>Mini-viennoiseries</v>
          </cell>
          <cell r="N17" t="str">
            <v>Mini-viennoiseries</v>
          </cell>
          <cell r="O17" t="str">
            <v>Mini-viennoiseries</v>
          </cell>
          <cell r="P17" t="str">
            <v>Mini-viennoiseries</v>
          </cell>
          <cell r="Q17" t="str">
            <v>Mini-viennoiseries</v>
          </cell>
          <cell r="R17" t="str">
            <v>Mini-viennoiseries</v>
          </cell>
          <cell r="S17" t="str">
            <v>Mini-viennoiseries</v>
          </cell>
          <cell r="T17" t="str">
            <v>Mini-viennoiseries</v>
          </cell>
          <cell r="U17" t="str">
            <v>Mini-viennoiseries</v>
          </cell>
          <cell r="V17" t="str">
            <v>Mini-viennoiseries</v>
          </cell>
          <cell r="W17" t="str">
            <v>Mini-viennoiseries</v>
          </cell>
          <cell r="X17" t="str">
            <v>Mini-viennoiseries</v>
          </cell>
          <cell r="Y17" t="str">
            <v>Mini-viennoiseries</v>
          </cell>
          <cell r="Z17" t="str">
            <v>Mini-viennoiseries</v>
          </cell>
          <cell r="AA17" t="str">
            <v>Mini-viennoiseries</v>
          </cell>
          <cell r="AB17" t="str">
            <v>Mini-viennoiseries</v>
          </cell>
          <cell r="AC17" t="str">
            <v>Mini-viennoiseries</v>
          </cell>
          <cell r="AD17" t="str">
            <v>Mini-viennoiseries</v>
          </cell>
          <cell r="AE17" t="str">
            <v>Mini-viennoiseries</v>
          </cell>
          <cell r="AF17" t="str">
            <v>Mini-viennoiseries</v>
          </cell>
          <cell r="AG17" t="str">
            <v>Mini-viennoiseries</v>
          </cell>
          <cell r="AH17" t="str">
            <v>Mini-viennoiseries</v>
          </cell>
          <cell r="AI17" t="str">
            <v>Mini-viennoiseries</v>
          </cell>
          <cell r="AJ17" t="str">
            <v>Mini-viennoiseries</v>
          </cell>
          <cell r="AK17" t="str">
            <v>Mini-viennoiseries</v>
          </cell>
          <cell r="AL17" t="str">
            <v>Mini-viennoiseries</v>
          </cell>
          <cell r="AM17" t="str">
            <v>Mini-viennoiseries</v>
          </cell>
          <cell r="AN17" t="str">
            <v>Mini-viennoiseries</v>
          </cell>
          <cell r="AO17" t="str">
            <v>Mini-viennoiseries</v>
          </cell>
        </row>
        <row r="23">
          <cell r="C23" t="str">
            <v>Chouquettes</v>
          </cell>
          <cell r="D23" t="str">
            <v>Chouquettes</v>
          </cell>
          <cell r="E23" t="str">
            <v>Chouquettes</v>
          </cell>
          <cell r="F23" t="str">
            <v>Chouquettes</v>
          </cell>
          <cell r="G23" t="str">
            <v>Chouquettes</v>
          </cell>
          <cell r="H23" t="str">
            <v>Chouquettes</v>
          </cell>
          <cell r="I23" t="str">
            <v>Chouquettes</v>
          </cell>
          <cell r="J23" t="str">
            <v>Chouquettes</v>
          </cell>
          <cell r="K23" t="str">
            <v>Chouquettes</v>
          </cell>
          <cell r="L23" t="str">
            <v>Chouquettes</v>
          </cell>
          <cell r="M23" t="str">
            <v>Chouquettes</v>
          </cell>
          <cell r="N23" t="str">
            <v>Chouquettes</v>
          </cell>
          <cell r="O23" t="str">
            <v>Chouquettes</v>
          </cell>
          <cell r="P23" t="str">
            <v>Chouquettes</v>
          </cell>
          <cell r="Q23" t="str">
            <v>Chouquettes</v>
          </cell>
          <cell r="R23" t="str">
            <v>Chouquettes</v>
          </cell>
          <cell r="S23" t="str">
            <v>Chouquettes</v>
          </cell>
          <cell r="T23" t="str">
            <v>Chouquettes</v>
          </cell>
          <cell r="U23" t="str">
            <v>Chouquettes</v>
          </cell>
          <cell r="V23" t="str">
            <v>Chouquettes</v>
          </cell>
          <cell r="W23" t="str">
            <v>Chouquettes</v>
          </cell>
          <cell r="X23" t="str">
            <v>Chouquettes</v>
          </cell>
          <cell r="Y23" t="str">
            <v>Chouquettes</v>
          </cell>
          <cell r="Z23" t="str">
            <v>Chouquettes</v>
          </cell>
          <cell r="AA23" t="str">
            <v>Chouquettes</v>
          </cell>
          <cell r="AB23" t="str">
            <v>Chouquettes</v>
          </cell>
          <cell r="AC23" t="str">
            <v>Chouquettes</v>
          </cell>
          <cell r="AD23" t="str">
            <v>Chouquettes</v>
          </cell>
          <cell r="AE23" t="str">
            <v>Chouquettes</v>
          </cell>
          <cell r="AF23" t="str">
            <v>Chouquettes</v>
          </cell>
          <cell r="AG23" t="str">
            <v>Chouquettes</v>
          </cell>
          <cell r="AH23" t="str">
            <v>Chouquettes</v>
          </cell>
          <cell r="AI23" t="str">
            <v>Chouquettes</v>
          </cell>
          <cell r="AJ23" t="str">
            <v>Chouquettes</v>
          </cell>
          <cell r="AK23" t="str">
            <v>Chouquettes</v>
          </cell>
          <cell r="AL23" t="str">
            <v>Chouquettes</v>
          </cell>
          <cell r="AM23" t="str">
            <v>Chouquettes</v>
          </cell>
          <cell r="AN23" t="str">
            <v>Chouquettes</v>
          </cell>
          <cell r="AO23" t="str">
            <v>Chouquettes</v>
          </cell>
        </row>
        <row r="24">
          <cell r="C24" t="str">
            <v>Madeleines</v>
          </cell>
          <cell r="D24" t="str">
            <v>Madeleines</v>
          </cell>
          <cell r="E24" t="str">
            <v>Madeleines</v>
          </cell>
          <cell r="F24" t="str">
            <v>Madeleines</v>
          </cell>
          <cell r="G24" t="str">
            <v>Madeleines</v>
          </cell>
          <cell r="H24" t="str">
            <v>Madeleines</v>
          </cell>
          <cell r="I24" t="str">
            <v>Madeleines</v>
          </cell>
          <cell r="J24" t="str">
            <v>Madeleines</v>
          </cell>
          <cell r="K24" t="str">
            <v>Madeleines</v>
          </cell>
          <cell r="L24" t="str">
            <v>Madeleines</v>
          </cell>
          <cell r="M24" t="str">
            <v>Madeleines</v>
          </cell>
          <cell r="N24" t="str">
            <v>Madeleines</v>
          </cell>
          <cell r="O24" t="str">
            <v>Madeleines</v>
          </cell>
          <cell r="P24" t="str">
            <v>Madeleines</v>
          </cell>
          <cell r="Q24" t="str">
            <v>Madeleines</v>
          </cell>
          <cell r="R24" t="str">
            <v>Madeleines</v>
          </cell>
          <cell r="S24" t="str">
            <v>Madeleines</v>
          </cell>
          <cell r="T24" t="str">
            <v>Madeleines</v>
          </cell>
          <cell r="U24" t="str">
            <v>Madeleines</v>
          </cell>
          <cell r="V24" t="str">
            <v>Madeleines</v>
          </cell>
          <cell r="W24" t="str">
            <v>Madeleines</v>
          </cell>
          <cell r="X24" t="str">
            <v>Madeleines</v>
          </cell>
          <cell r="Y24" t="str">
            <v>Madeleines</v>
          </cell>
          <cell r="Z24" t="str">
            <v>Madeleines</v>
          </cell>
          <cell r="AA24" t="str">
            <v>Madeleines</v>
          </cell>
          <cell r="AB24" t="str">
            <v>Madeleines</v>
          </cell>
          <cell r="AC24" t="str">
            <v>Madeleines</v>
          </cell>
          <cell r="AD24" t="str">
            <v>Madeleines</v>
          </cell>
          <cell r="AE24" t="str">
            <v>Madeleines</v>
          </cell>
          <cell r="AF24" t="str">
            <v>Madeleines</v>
          </cell>
          <cell r="AG24" t="str">
            <v>Madeleines</v>
          </cell>
          <cell r="AH24" t="str">
            <v>Madeleines</v>
          </cell>
          <cell r="AI24" t="str">
            <v>Madeleines</v>
          </cell>
          <cell r="AJ24" t="str">
            <v>Madeleines</v>
          </cell>
          <cell r="AK24" t="str">
            <v>Madeleines</v>
          </cell>
          <cell r="AL24" t="str">
            <v>Madeleines</v>
          </cell>
          <cell r="AM24" t="str">
            <v>Madeleines</v>
          </cell>
          <cell r="AN24" t="str">
            <v>Madeleines</v>
          </cell>
          <cell r="AO24" t="str">
            <v>Madeleines</v>
          </cell>
        </row>
        <row r="25">
          <cell r="C25" t="str">
            <v>Macarons</v>
          </cell>
          <cell r="D25" t="str">
            <v>Macarons</v>
          </cell>
          <cell r="E25" t="str">
            <v>Macarons</v>
          </cell>
          <cell r="F25" t="str">
            <v>Macarons</v>
          </cell>
          <cell r="G25" t="str">
            <v>Macarons</v>
          </cell>
          <cell r="H25" t="str">
            <v>Macarons</v>
          </cell>
          <cell r="I25" t="str">
            <v>Macarons</v>
          </cell>
          <cell r="J25" t="str">
            <v>Macarons</v>
          </cell>
          <cell r="K25" t="str">
            <v>Macarons</v>
          </cell>
          <cell r="L25" t="str">
            <v>Macarons</v>
          </cell>
          <cell r="M25" t="str">
            <v>Macarons</v>
          </cell>
          <cell r="N25" t="str">
            <v>Macarons</v>
          </cell>
          <cell r="O25" t="str">
            <v>Macarons</v>
          </cell>
          <cell r="P25" t="str">
            <v>Macarons</v>
          </cell>
          <cell r="Q25" t="str">
            <v>Macarons</v>
          </cell>
          <cell r="R25" t="str">
            <v>Macarons</v>
          </cell>
          <cell r="S25" t="str">
            <v>Macarons</v>
          </cell>
          <cell r="T25" t="str">
            <v>Macarons</v>
          </cell>
          <cell r="U25" t="str">
            <v>Macarons</v>
          </cell>
          <cell r="V25" t="str">
            <v>Macarons</v>
          </cell>
          <cell r="W25" t="str">
            <v>Macarons</v>
          </cell>
          <cell r="X25" t="str">
            <v>Macarons</v>
          </cell>
          <cell r="Y25" t="str">
            <v>Macarons</v>
          </cell>
          <cell r="Z25" t="str">
            <v>Macarons</v>
          </cell>
          <cell r="AA25" t="str">
            <v>Macarons</v>
          </cell>
          <cell r="AB25" t="str">
            <v>Macarons</v>
          </cell>
          <cell r="AC25" t="str">
            <v>Macarons</v>
          </cell>
          <cell r="AD25" t="str">
            <v>Macarons</v>
          </cell>
          <cell r="AE25" t="str">
            <v>Macarons</v>
          </cell>
          <cell r="AF25" t="str">
            <v>Macarons</v>
          </cell>
          <cell r="AG25" t="str">
            <v>Macarons</v>
          </cell>
          <cell r="AH25" t="str">
            <v>Macarons</v>
          </cell>
          <cell r="AI25" t="str">
            <v>Macarons</v>
          </cell>
          <cell r="AJ25" t="str">
            <v>Macarons</v>
          </cell>
          <cell r="AK25" t="str">
            <v>Macarons</v>
          </cell>
          <cell r="AL25" t="str">
            <v>Macarons</v>
          </cell>
          <cell r="AM25" t="str">
            <v>Macarons</v>
          </cell>
          <cell r="AN25" t="str">
            <v>Macarons</v>
          </cell>
          <cell r="AO25" t="str">
            <v>Macarons</v>
          </cell>
        </row>
        <row r="26">
          <cell r="C26" t="str">
            <v>Fruits</v>
          </cell>
          <cell r="D26" t="str">
            <v>Fruits</v>
          </cell>
          <cell r="E26" t="str">
            <v>Fruits</v>
          </cell>
          <cell r="F26" t="str">
            <v>Fruits</v>
          </cell>
          <cell r="G26" t="str">
            <v>Fruits</v>
          </cell>
          <cell r="H26" t="str">
            <v>Fruits</v>
          </cell>
          <cell r="I26" t="str">
            <v>Fruits</v>
          </cell>
          <cell r="J26" t="str">
            <v>Fruits</v>
          </cell>
          <cell r="K26" t="str">
            <v>Fruits</v>
          </cell>
          <cell r="L26" t="str">
            <v>Fruits</v>
          </cell>
          <cell r="M26" t="str">
            <v>Fruits</v>
          </cell>
          <cell r="N26" t="str">
            <v>Fruits</v>
          </cell>
          <cell r="O26" t="str">
            <v>Fruits</v>
          </cell>
          <cell r="P26" t="str">
            <v>Fruits</v>
          </cell>
          <cell r="Q26" t="str">
            <v>Fruits</v>
          </cell>
          <cell r="R26" t="str">
            <v>Fruits</v>
          </cell>
          <cell r="S26" t="str">
            <v>Fruits</v>
          </cell>
          <cell r="T26" t="str">
            <v>Fruits</v>
          </cell>
          <cell r="U26" t="str">
            <v>Fruits</v>
          </cell>
          <cell r="V26" t="str">
            <v>Fruits</v>
          </cell>
          <cell r="W26" t="str">
            <v>Fruits</v>
          </cell>
          <cell r="X26" t="str">
            <v>Fruits</v>
          </cell>
          <cell r="Y26" t="str">
            <v>Fruits</v>
          </cell>
          <cell r="Z26" t="str">
            <v>Fruits</v>
          </cell>
          <cell r="AA26" t="str">
            <v>Fruits</v>
          </cell>
          <cell r="AB26" t="str">
            <v>Fruits</v>
          </cell>
          <cell r="AC26" t="str">
            <v>Fruits</v>
          </cell>
          <cell r="AD26" t="str">
            <v>Fruits</v>
          </cell>
          <cell r="AE26" t="str">
            <v>Fruits</v>
          </cell>
          <cell r="AF26" t="str">
            <v>Fruits</v>
          </cell>
          <cell r="AG26" t="str">
            <v>Fruits</v>
          </cell>
          <cell r="AH26" t="str">
            <v>Fruits</v>
          </cell>
          <cell r="AI26" t="str">
            <v>Fruits</v>
          </cell>
          <cell r="AJ26" t="str">
            <v>Fruits</v>
          </cell>
          <cell r="AK26" t="str">
            <v>Fruits</v>
          </cell>
          <cell r="AL26" t="str">
            <v>Fruits</v>
          </cell>
          <cell r="AM26" t="str">
            <v>Fruits</v>
          </cell>
          <cell r="AN26" t="str">
            <v>Fruits</v>
          </cell>
          <cell r="AO26" t="str">
            <v>Fruits</v>
          </cell>
        </row>
        <row r="27">
          <cell r="C27" t="str">
            <v>Compotes</v>
          </cell>
          <cell r="D27" t="str">
            <v>Compotes</v>
          </cell>
          <cell r="E27" t="str">
            <v>Compotes</v>
          </cell>
          <cell r="F27" t="str">
            <v>Compotes</v>
          </cell>
          <cell r="G27" t="str">
            <v>Compotes</v>
          </cell>
          <cell r="H27" t="str">
            <v>Compotes</v>
          </cell>
          <cell r="I27" t="str">
            <v>Compotes</v>
          </cell>
          <cell r="J27" t="str">
            <v>Compotes</v>
          </cell>
          <cell r="K27" t="str">
            <v>Compotes</v>
          </cell>
          <cell r="L27" t="str">
            <v>Compotes</v>
          </cell>
          <cell r="M27" t="str">
            <v>Compotes</v>
          </cell>
          <cell r="N27" t="str">
            <v>Compotes</v>
          </cell>
          <cell r="O27" t="str">
            <v>Compotes</v>
          </cell>
          <cell r="P27" t="str">
            <v>Compotes</v>
          </cell>
          <cell r="Q27" t="str">
            <v>Compotes</v>
          </cell>
          <cell r="R27" t="str">
            <v>Compotes</v>
          </cell>
          <cell r="S27" t="str">
            <v>Compotes</v>
          </cell>
          <cell r="T27" t="str">
            <v>Compotes</v>
          </cell>
          <cell r="U27" t="str">
            <v>Compotes</v>
          </cell>
          <cell r="V27" t="str">
            <v>Compotes</v>
          </cell>
          <cell r="W27" t="str">
            <v>Compotes</v>
          </cell>
          <cell r="X27" t="str">
            <v>Compotes</v>
          </cell>
          <cell r="Y27" t="str">
            <v>Compotes</v>
          </cell>
          <cell r="Z27" t="str">
            <v>Compotes</v>
          </cell>
          <cell r="AA27" t="str">
            <v>Compotes</v>
          </cell>
          <cell r="AB27" t="str">
            <v>Compotes</v>
          </cell>
          <cell r="AC27" t="str">
            <v>Compotes</v>
          </cell>
          <cell r="AD27" t="str">
            <v>Compotes</v>
          </cell>
          <cell r="AE27" t="str">
            <v>Compotes</v>
          </cell>
          <cell r="AF27" t="str">
            <v>Compotes</v>
          </cell>
          <cell r="AG27" t="str">
            <v>Compotes</v>
          </cell>
          <cell r="AH27" t="str">
            <v>Compotes</v>
          </cell>
          <cell r="AI27" t="str">
            <v>Compotes</v>
          </cell>
          <cell r="AJ27" t="str">
            <v>Compotes</v>
          </cell>
          <cell r="AK27" t="str">
            <v>Compotes</v>
          </cell>
          <cell r="AL27" t="str">
            <v>Compotes</v>
          </cell>
          <cell r="AM27" t="str">
            <v>Compotes</v>
          </cell>
          <cell r="AN27" t="str">
            <v>Compotes</v>
          </cell>
          <cell r="AO27" t="str">
            <v>Compotes</v>
          </cell>
        </row>
        <row r="33">
          <cell r="C33" t="str">
            <v>Sandwiches baguette</v>
          </cell>
          <cell r="D33" t="str">
            <v>Sandwiches baguette</v>
          </cell>
          <cell r="E33" t="str">
            <v>Sandwiches baguette</v>
          </cell>
          <cell r="F33" t="str">
            <v>Sandwiches baguette</v>
          </cell>
          <cell r="G33" t="str">
            <v>Sandwiches baguette</v>
          </cell>
          <cell r="H33" t="str">
            <v>Sandwiches baguette</v>
          </cell>
          <cell r="I33" t="str">
            <v>Sandwiches baguette</v>
          </cell>
          <cell r="J33" t="str">
            <v>Sandwiches baguette</v>
          </cell>
          <cell r="K33" t="str">
            <v>Sandwiches baguette</v>
          </cell>
          <cell r="L33" t="str">
            <v>Sandwiches baguette</v>
          </cell>
          <cell r="M33" t="str">
            <v>Sandwiches baguette</v>
          </cell>
          <cell r="N33" t="str">
            <v>Sandwiches baguette</v>
          </cell>
          <cell r="O33" t="str">
            <v>Sandwiches baguette</v>
          </cell>
          <cell r="P33" t="str">
            <v>Sandwiches baguette</v>
          </cell>
          <cell r="Q33" t="str">
            <v>Sandwiches baguette</v>
          </cell>
          <cell r="R33" t="str">
            <v>Sandwiches baguette</v>
          </cell>
          <cell r="S33" t="str">
            <v>Sandwiches baguette</v>
          </cell>
          <cell r="T33" t="str">
            <v>Sandwiches baguette</v>
          </cell>
          <cell r="U33" t="str">
            <v>Sandwiches baguette</v>
          </cell>
          <cell r="V33" t="str">
            <v>Sandwiches baguette</v>
          </cell>
          <cell r="W33" t="str">
            <v>Sandwiches baguette</v>
          </cell>
          <cell r="X33" t="str">
            <v>Sandwiches baguette</v>
          </cell>
          <cell r="Y33" t="str">
            <v>Sandwiches baguette</v>
          </cell>
          <cell r="Z33" t="str">
            <v>Sandwiches baguette</v>
          </cell>
          <cell r="AA33" t="str">
            <v>Sandwiches baguette</v>
          </cell>
          <cell r="AB33" t="str">
            <v>Sandwiches baguette</v>
          </cell>
          <cell r="AC33" t="str">
            <v>Sandwiches baguette</v>
          </cell>
          <cell r="AD33" t="str">
            <v>Sandwiches baguette</v>
          </cell>
          <cell r="AE33" t="str">
            <v>Sandwiches baguette</v>
          </cell>
          <cell r="AF33" t="str">
            <v>Sandwiches baguette</v>
          </cell>
          <cell r="AG33" t="str">
            <v>Sandwiches baguette</v>
          </cell>
          <cell r="AH33" t="str">
            <v>Sandwiches baguette</v>
          </cell>
          <cell r="AI33" t="str">
            <v>Sandwiches baguette</v>
          </cell>
          <cell r="AJ33" t="str">
            <v>Sandwiches baguette</v>
          </cell>
          <cell r="AK33" t="str">
            <v>Sandwiches baguette</v>
          </cell>
          <cell r="AL33" t="str">
            <v>Sandwiches baguette</v>
          </cell>
          <cell r="AM33" t="str">
            <v>Sandwiches baguette</v>
          </cell>
          <cell r="AN33" t="str">
            <v>Sandwiches baguette</v>
          </cell>
          <cell r="AO33" t="str">
            <v>Sandwiches baguette</v>
          </cell>
        </row>
        <row r="34">
          <cell r="C34" t="str">
            <v>Sandwiches pain de mie</v>
          </cell>
          <cell r="D34" t="str">
            <v>Sandwiches pain de mie</v>
          </cell>
          <cell r="E34" t="str">
            <v>Sandwiches pain de mie</v>
          </cell>
          <cell r="F34" t="str">
            <v>Sandwiches pain de mie</v>
          </cell>
          <cell r="G34" t="str">
            <v>Sandwiches pain de mie</v>
          </cell>
          <cell r="H34" t="str">
            <v>Sandwiches pain de mie</v>
          </cell>
          <cell r="I34" t="str">
            <v>Sandwiches pain de mie</v>
          </cell>
          <cell r="J34" t="str">
            <v>Sandwiches pain de mie</v>
          </cell>
          <cell r="K34" t="str">
            <v>Sandwiches pain de mie</v>
          </cell>
          <cell r="L34" t="str">
            <v>Sandwiches pain de mie</v>
          </cell>
          <cell r="M34" t="str">
            <v>Sandwiches pain de mie</v>
          </cell>
          <cell r="N34" t="str">
            <v>Sandwiches pain de mie</v>
          </cell>
          <cell r="O34" t="str">
            <v>Sandwiches pain de mie</v>
          </cell>
          <cell r="P34" t="str">
            <v>Sandwiches pain de mie</v>
          </cell>
          <cell r="Q34" t="str">
            <v>Sandwiches pain de mie</v>
          </cell>
          <cell r="R34" t="str">
            <v>Sandwiches pain de mie</v>
          </cell>
          <cell r="S34" t="str">
            <v>Sandwiches pain de mie</v>
          </cell>
          <cell r="T34" t="str">
            <v>Sandwiches pain de mie</v>
          </cell>
          <cell r="U34" t="str">
            <v>Sandwiches pain de mie</v>
          </cell>
          <cell r="V34" t="str">
            <v>Sandwiches pain de mie</v>
          </cell>
          <cell r="W34" t="str">
            <v>Sandwiches pain de mie</v>
          </cell>
          <cell r="X34" t="str">
            <v>Sandwiches pain de mie</v>
          </cell>
          <cell r="Y34" t="str">
            <v>Sandwiches pain de mie</v>
          </cell>
          <cell r="Z34" t="str">
            <v>Sandwiches pain de mie</v>
          </cell>
          <cell r="AA34" t="str">
            <v>Sandwiches pain de mie</v>
          </cell>
          <cell r="AB34" t="str">
            <v>Sandwiches pain de mie</v>
          </cell>
          <cell r="AC34" t="str">
            <v>Sandwiches pain de mie</v>
          </cell>
          <cell r="AD34" t="str">
            <v>Sandwiches pain de mie</v>
          </cell>
          <cell r="AE34" t="str">
            <v>Sandwiches pain de mie</v>
          </cell>
          <cell r="AF34" t="str">
            <v>Sandwiches pain de mie</v>
          </cell>
          <cell r="AG34" t="str">
            <v>Sandwiches pain de mie</v>
          </cell>
          <cell r="AH34" t="str">
            <v>Sandwiches pain de mie</v>
          </cell>
          <cell r="AI34" t="str">
            <v>Sandwiches pain de mie</v>
          </cell>
          <cell r="AJ34" t="str">
            <v>Sandwiches pain de mie</v>
          </cell>
          <cell r="AK34" t="str">
            <v>Sandwiches pain de mie</v>
          </cell>
          <cell r="AL34" t="str">
            <v>Sandwiches pain de mie</v>
          </cell>
          <cell r="AM34" t="str">
            <v>Sandwiches pain de mie</v>
          </cell>
          <cell r="AN34" t="str">
            <v>Sandwiches pain de mie</v>
          </cell>
          <cell r="AO34" t="str">
            <v>Sandwiches pain de mie</v>
          </cell>
        </row>
        <row r="35">
          <cell r="C35" t="str">
            <v>Salade composée en barquette</v>
          </cell>
          <cell r="D35" t="str">
            <v>Salade composée en barquette</v>
          </cell>
          <cell r="E35" t="str">
            <v>Salade composée en barquette</v>
          </cell>
          <cell r="F35" t="str">
            <v>Salade composée en barquette</v>
          </cell>
          <cell r="G35" t="str">
            <v>Salade composée en barquette</v>
          </cell>
          <cell r="H35" t="str">
            <v>Salade composée en barquette</v>
          </cell>
          <cell r="I35" t="str">
            <v>Salade composée en barquette</v>
          </cell>
          <cell r="J35" t="str">
            <v>Salade composée en barquette</v>
          </cell>
          <cell r="K35" t="str">
            <v>Salade composée en barquette</v>
          </cell>
          <cell r="L35" t="str">
            <v>Salade composée en barquette</v>
          </cell>
          <cell r="M35" t="str">
            <v>Salade composée en barquette</v>
          </cell>
          <cell r="N35" t="str">
            <v>Salade composée en barquette</v>
          </cell>
          <cell r="O35" t="str">
            <v>Salade composée en barquette</v>
          </cell>
          <cell r="P35" t="str">
            <v>Salade composée en barquette</v>
          </cell>
          <cell r="Q35" t="str">
            <v>Salade composée en barquette</v>
          </cell>
          <cell r="R35" t="str">
            <v>Salade composée en barquette</v>
          </cell>
          <cell r="S35" t="str">
            <v>Salade composée en barquette</v>
          </cell>
          <cell r="T35" t="str">
            <v>Salade composée en barquette</v>
          </cell>
          <cell r="U35" t="str">
            <v>Salade composée en barquette</v>
          </cell>
          <cell r="V35" t="str">
            <v>Salade composée en barquette</v>
          </cell>
          <cell r="W35" t="str">
            <v>Salade composée en barquette</v>
          </cell>
          <cell r="X35" t="str">
            <v>Salade composée en barquette</v>
          </cell>
          <cell r="Y35" t="str">
            <v>Salade composée en barquette</v>
          </cell>
          <cell r="Z35" t="str">
            <v>Salade composée en barquette</v>
          </cell>
          <cell r="AA35" t="str">
            <v>Salade composée en barquette</v>
          </cell>
          <cell r="AB35" t="str">
            <v>Salade composée en barquette</v>
          </cell>
          <cell r="AC35" t="str">
            <v>Salade composée en barquette</v>
          </cell>
          <cell r="AD35" t="str">
            <v>Salade composée en barquette</v>
          </cell>
          <cell r="AE35" t="str">
            <v>Salade composée en barquette</v>
          </cell>
          <cell r="AF35" t="str">
            <v>Salade composée en barquette</v>
          </cell>
          <cell r="AG35" t="str">
            <v>Salade composée en barquette</v>
          </cell>
          <cell r="AH35" t="str">
            <v>Salade composée en barquette</v>
          </cell>
          <cell r="AI35" t="str">
            <v>Salade composée en barquette</v>
          </cell>
          <cell r="AJ35" t="str">
            <v>Salade composée en barquette</v>
          </cell>
          <cell r="AK35" t="str">
            <v>Salade composée en barquette</v>
          </cell>
          <cell r="AL35" t="str">
            <v>Salade composée en barquette</v>
          </cell>
          <cell r="AM35" t="str">
            <v>Salade composée en barquette</v>
          </cell>
          <cell r="AN35" t="str">
            <v>Salade composée en barquette</v>
          </cell>
          <cell r="AO35" t="str">
            <v>Salade composée en barquette</v>
          </cell>
        </row>
        <row r="36">
          <cell r="C36" t="str">
            <v>Plats réchauffables</v>
          </cell>
          <cell r="D36" t="str">
            <v>Plats réchauffables</v>
          </cell>
          <cell r="E36" t="str">
            <v>Plats réchauffables</v>
          </cell>
          <cell r="F36" t="str">
            <v>Plats réchauffables</v>
          </cell>
          <cell r="G36" t="str">
            <v>Plats réchauffables</v>
          </cell>
          <cell r="H36" t="str">
            <v>Plats réchauffables</v>
          </cell>
          <cell r="I36" t="str">
            <v>Plats réchauffables</v>
          </cell>
          <cell r="J36" t="str">
            <v>Plats réchauffables</v>
          </cell>
          <cell r="K36" t="str">
            <v>Plats réchauffables</v>
          </cell>
          <cell r="L36" t="str">
            <v>Plats réchauffables</v>
          </cell>
          <cell r="M36" t="str">
            <v>Plats réchauffables</v>
          </cell>
          <cell r="N36" t="str">
            <v>Plats réchauffables</v>
          </cell>
          <cell r="O36" t="str">
            <v>Plats réchauffables</v>
          </cell>
          <cell r="P36" t="str">
            <v>Plats réchauffables</v>
          </cell>
          <cell r="Q36" t="str">
            <v>Plats réchauffables</v>
          </cell>
          <cell r="R36" t="str">
            <v>Plats réchauffables</v>
          </cell>
          <cell r="S36" t="str">
            <v>Plats réchauffables</v>
          </cell>
          <cell r="T36" t="str">
            <v>Plats réchauffables</v>
          </cell>
          <cell r="U36" t="str">
            <v>Plats réchauffables</v>
          </cell>
          <cell r="V36" t="str">
            <v>Plats réchauffables</v>
          </cell>
          <cell r="W36" t="str">
            <v>Plats réchauffables</v>
          </cell>
          <cell r="X36" t="str">
            <v>Plats réchauffables</v>
          </cell>
          <cell r="Y36" t="str">
            <v>Plats réchauffables</v>
          </cell>
          <cell r="Z36" t="str">
            <v>Plats réchauffables</v>
          </cell>
          <cell r="AA36" t="str">
            <v>Plats réchauffables</v>
          </cell>
          <cell r="AB36" t="str">
            <v>Plats réchauffables</v>
          </cell>
          <cell r="AC36" t="str">
            <v>Plats réchauffables</v>
          </cell>
          <cell r="AD36" t="str">
            <v>Plats réchauffables</v>
          </cell>
          <cell r="AE36" t="str">
            <v>Plats réchauffables</v>
          </cell>
          <cell r="AF36" t="str">
            <v>Plats réchauffables</v>
          </cell>
          <cell r="AG36" t="str">
            <v>Plats réchauffables</v>
          </cell>
          <cell r="AH36" t="str">
            <v>Plats réchauffables</v>
          </cell>
          <cell r="AI36" t="str">
            <v>Plats réchauffables</v>
          </cell>
          <cell r="AJ36" t="str">
            <v>Plats réchauffables</v>
          </cell>
          <cell r="AK36" t="str">
            <v>Plats réchauffables</v>
          </cell>
          <cell r="AL36" t="str">
            <v>Plats réchauffables</v>
          </cell>
          <cell r="AM36" t="str">
            <v>Plats réchauffables</v>
          </cell>
          <cell r="AN36" t="str">
            <v>Plats réchauffables</v>
          </cell>
          <cell r="AO36" t="str">
            <v>Plats réchauffables</v>
          </cell>
        </row>
        <row r="43">
          <cell r="C43" t="str">
            <v>Eau de source</v>
          </cell>
          <cell r="D43" t="str">
            <v>Eau de source</v>
          </cell>
          <cell r="E43" t="str">
            <v>Eau de source</v>
          </cell>
          <cell r="F43" t="str">
            <v>Eau de source</v>
          </cell>
          <cell r="G43" t="str">
            <v>Eau de source</v>
          </cell>
          <cell r="H43" t="str">
            <v>Eau de source</v>
          </cell>
          <cell r="I43" t="str">
            <v>Eau de source</v>
          </cell>
          <cell r="J43" t="str">
            <v>Eau de source</v>
          </cell>
          <cell r="K43" t="str">
            <v>Eau de source</v>
          </cell>
          <cell r="L43" t="str">
            <v>Eau de source</v>
          </cell>
          <cell r="M43" t="str">
            <v>Eau de source</v>
          </cell>
          <cell r="N43" t="str">
            <v>Eau de source</v>
          </cell>
          <cell r="O43" t="str">
            <v>Eau de source</v>
          </cell>
          <cell r="P43" t="str">
            <v>Eau de source</v>
          </cell>
          <cell r="Q43" t="str">
            <v>Eau de source</v>
          </cell>
          <cell r="R43" t="str">
            <v>Eau de source</v>
          </cell>
          <cell r="S43" t="str">
            <v>Eau de source</v>
          </cell>
          <cell r="T43" t="str">
            <v>Eau de source</v>
          </cell>
          <cell r="U43" t="str">
            <v>Eau de source</v>
          </cell>
          <cell r="V43" t="str">
            <v>Eau de source</v>
          </cell>
          <cell r="W43" t="str">
            <v>Eau de source</v>
          </cell>
          <cell r="X43" t="str">
            <v>Eau de source</v>
          </cell>
          <cell r="Y43" t="str">
            <v>Eau de source</v>
          </cell>
          <cell r="Z43" t="str">
            <v>Eau de source</v>
          </cell>
          <cell r="AA43" t="str">
            <v>Eau de source</v>
          </cell>
          <cell r="AB43" t="str">
            <v>Eau de source</v>
          </cell>
          <cell r="AC43" t="str">
            <v>Eau de source</v>
          </cell>
          <cell r="AD43" t="str">
            <v>Eau de source</v>
          </cell>
          <cell r="AE43" t="str">
            <v>Eau de source</v>
          </cell>
          <cell r="AF43" t="str">
            <v>Eau de source</v>
          </cell>
          <cell r="AG43" t="str">
            <v>Eau de source</v>
          </cell>
          <cell r="AH43" t="str">
            <v>Eau de source</v>
          </cell>
          <cell r="AI43" t="str">
            <v>Eau de source</v>
          </cell>
          <cell r="AJ43" t="str">
            <v>Eau de source</v>
          </cell>
          <cell r="AK43" t="str">
            <v>Eau de source</v>
          </cell>
          <cell r="AL43" t="str">
            <v>Eau de source</v>
          </cell>
          <cell r="AM43" t="str">
            <v>Eau de source</v>
          </cell>
          <cell r="AN43" t="str">
            <v>Eau de source</v>
          </cell>
          <cell r="AO43" t="str">
            <v>Eau de source</v>
          </cell>
        </row>
        <row r="44">
          <cell r="C44" t="str">
            <v>Eau minerale plate</v>
          </cell>
          <cell r="D44" t="str">
            <v>Eau minerale plate</v>
          </cell>
          <cell r="E44" t="str">
            <v>Eau minerale plate</v>
          </cell>
          <cell r="F44" t="str">
            <v>Eau minerale plate</v>
          </cell>
          <cell r="G44" t="str">
            <v>Eau minerale plate</v>
          </cell>
          <cell r="H44" t="str">
            <v>Eau minerale plate</v>
          </cell>
          <cell r="I44" t="str">
            <v>Eau minerale plate</v>
          </cell>
          <cell r="J44" t="str">
            <v>Eau minerale plate</v>
          </cell>
          <cell r="K44" t="str">
            <v>Eau minerale plate</v>
          </cell>
          <cell r="L44" t="str">
            <v>Eau minerale plate</v>
          </cell>
          <cell r="M44" t="str">
            <v>Eau minerale plate</v>
          </cell>
          <cell r="N44" t="str">
            <v>Eau minerale plate</v>
          </cell>
          <cell r="O44" t="str">
            <v>Eau minerale plate</v>
          </cell>
          <cell r="P44" t="str">
            <v>Eau minerale plate</v>
          </cell>
          <cell r="Q44" t="str">
            <v>Eau minerale plate</v>
          </cell>
          <cell r="R44" t="str">
            <v>Eau minerale plate</v>
          </cell>
          <cell r="S44" t="str">
            <v>Eau minerale plate</v>
          </cell>
          <cell r="T44" t="str">
            <v>Eau minerale plate</v>
          </cell>
          <cell r="U44" t="str">
            <v>Eau minerale plate</v>
          </cell>
          <cell r="V44" t="str">
            <v>Eau minerale plate</v>
          </cell>
          <cell r="W44" t="str">
            <v>Eau minerale plate</v>
          </cell>
          <cell r="X44" t="str">
            <v>Eau minerale plate</v>
          </cell>
          <cell r="Y44" t="str">
            <v>Eau minerale plate</v>
          </cell>
          <cell r="Z44" t="str">
            <v>Eau minerale plate</v>
          </cell>
          <cell r="AA44" t="str">
            <v>Eau minerale plate</v>
          </cell>
          <cell r="AB44" t="str">
            <v>Eau minerale plate</v>
          </cell>
          <cell r="AC44" t="str">
            <v>Eau minerale plate</v>
          </cell>
          <cell r="AD44" t="str">
            <v>Eau minerale plate</v>
          </cell>
          <cell r="AE44" t="str">
            <v>Eau minerale plate</v>
          </cell>
          <cell r="AF44" t="str">
            <v>Eau minerale plate</v>
          </cell>
          <cell r="AG44" t="str">
            <v>Eau minerale plate</v>
          </cell>
          <cell r="AH44" t="str">
            <v>Eau minerale plate</v>
          </cell>
          <cell r="AI44" t="str">
            <v>Eau minerale plate</v>
          </cell>
          <cell r="AJ44" t="str">
            <v>Eau minerale plate</v>
          </cell>
          <cell r="AK44" t="str">
            <v>Eau minerale plate</v>
          </cell>
          <cell r="AL44" t="str">
            <v>Eau minerale plate</v>
          </cell>
          <cell r="AM44" t="str">
            <v>Eau minerale plate</v>
          </cell>
          <cell r="AN44" t="str">
            <v>Eau minerale plate</v>
          </cell>
          <cell r="AO44" t="str">
            <v>Eau minerale plate</v>
          </cell>
        </row>
        <row r="45">
          <cell r="C45" t="str">
            <v>Eau minerale gazeuse</v>
          </cell>
          <cell r="D45" t="str">
            <v>Eau minerale gazeuse</v>
          </cell>
          <cell r="E45" t="str">
            <v>Eau minerale gazeuse</v>
          </cell>
          <cell r="F45" t="str">
            <v>Eau minerale gazeuse</v>
          </cell>
          <cell r="G45" t="str">
            <v>Eau minerale gazeuse</v>
          </cell>
          <cell r="H45" t="str">
            <v>Eau minerale gazeuse</v>
          </cell>
          <cell r="I45" t="str">
            <v>Eau minerale gazeuse</v>
          </cell>
          <cell r="J45" t="str">
            <v>Eau minerale gazeuse</v>
          </cell>
          <cell r="K45" t="str">
            <v>Eau minerale gazeuse</v>
          </cell>
          <cell r="L45" t="str">
            <v>Eau minerale gazeuse</v>
          </cell>
          <cell r="M45" t="str">
            <v>Eau minerale gazeuse</v>
          </cell>
          <cell r="N45" t="str">
            <v>Eau minerale gazeuse</v>
          </cell>
          <cell r="O45" t="str">
            <v>Eau minerale gazeuse</v>
          </cell>
          <cell r="P45" t="str">
            <v>Eau minerale gazeuse</v>
          </cell>
          <cell r="Q45" t="str">
            <v>Eau minerale gazeuse</v>
          </cell>
          <cell r="R45" t="str">
            <v>Eau minerale gazeuse</v>
          </cell>
          <cell r="S45" t="str">
            <v>Eau minerale gazeuse</v>
          </cell>
          <cell r="T45" t="str">
            <v>Eau minerale gazeuse</v>
          </cell>
          <cell r="U45" t="str">
            <v>Eau minerale gazeuse</v>
          </cell>
          <cell r="V45" t="str">
            <v>Eau minerale gazeuse</v>
          </cell>
          <cell r="W45" t="str">
            <v>Eau minerale gazeuse</v>
          </cell>
          <cell r="X45" t="str">
            <v>Eau minerale gazeuse</v>
          </cell>
          <cell r="Y45" t="str">
            <v>Eau minerale gazeuse</v>
          </cell>
          <cell r="Z45" t="str">
            <v>Eau minerale gazeuse</v>
          </cell>
          <cell r="AA45" t="str">
            <v>Eau minerale gazeuse</v>
          </cell>
          <cell r="AB45" t="str">
            <v>Eau minerale gazeuse</v>
          </cell>
          <cell r="AC45" t="str">
            <v>Eau minerale gazeuse</v>
          </cell>
          <cell r="AD45" t="str">
            <v>Eau minerale gazeuse</v>
          </cell>
          <cell r="AE45" t="str">
            <v>Eau minerale gazeuse</v>
          </cell>
          <cell r="AF45" t="str">
            <v>Eau minerale gazeuse</v>
          </cell>
          <cell r="AG45" t="str">
            <v>Eau minerale gazeuse</v>
          </cell>
          <cell r="AH45" t="str">
            <v>Eau minerale gazeuse</v>
          </cell>
          <cell r="AI45" t="str">
            <v>Eau minerale gazeuse</v>
          </cell>
          <cell r="AJ45" t="str">
            <v>Eau minerale gazeuse</v>
          </cell>
          <cell r="AK45" t="str">
            <v>Eau minerale gazeuse</v>
          </cell>
          <cell r="AL45" t="str">
            <v>Eau minerale gazeuse</v>
          </cell>
          <cell r="AM45" t="str">
            <v>Eau minerale gazeuse</v>
          </cell>
          <cell r="AN45" t="str">
            <v>Eau minerale gazeuse</v>
          </cell>
          <cell r="AO45" t="str">
            <v>Eau minerale gazeuse</v>
          </cell>
        </row>
        <row r="46">
          <cell r="C46" t="str">
            <v>Sodas</v>
          </cell>
          <cell r="D46" t="str">
            <v>Sodas</v>
          </cell>
          <cell r="E46" t="str">
            <v>Sodas</v>
          </cell>
          <cell r="F46" t="str">
            <v>Sodas</v>
          </cell>
          <cell r="G46" t="str">
            <v>Sodas</v>
          </cell>
          <cell r="H46" t="str">
            <v>Sodas</v>
          </cell>
          <cell r="I46" t="str">
            <v>Sodas</v>
          </cell>
          <cell r="J46" t="str">
            <v>Sodas</v>
          </cell>
          <cell r="K46" t="str">
            <v>Sodas</v>
          </cell>
          <cell r="L46" t="str">
            <v>Sodas</v>
          </cell>
          <cell r="M46" t="str">
            <v>Sodas</v>
          </cell>
          <cell r="N46" t="str">
            <v>Sodas</v>
          </cell>
          <cell r="O46" t="str">
            <v>Sodas</v>
          </cell>
          <cell r="P46" t="str">
            <v>Sodas</v>
          </cell>
          <cell r="Q46" t="str">
            <v>Sodas</v>
          </cell>
          <cell r="R46" t="str">
            <v>Sodas</v>
          </cell>
          <cell r="S46" t="str">
            <v>Sodas</v>
          </cell>
          <cell r="T46" t="str">
            <v>Sodas</v>
          </cell>
          <cell r="U46" t="str">
            <v>Sodas</v>
          </cell>
          <cell r="V46" t="str">
            <v>Sodas</v>
          </cell>
          <cell r="W46" t="str">
            <v>Sodas</v>
          </cell>
          <cell r="X46" t="str">
            <v>Sodas</v>
          </cell>
          <cell r="Y46" t="str">
            <v>Sodas</v>
          </cell>
          <cell r="Z46" t="str">
            <v>Sodas</v>
          </cell>
          <cell r="AA46" t="str">
            <v>Sodas</v>
          </cell>
          <cell r="AB46" t="str">
            <v>Sodas</v>
          </cell>
          <cell r="AC46" t="str">
            <v>Sodas</v>
          </cell>
          <cell r="AD46" t="str">
            <v>Sodas</v>
          </cell>
          <cell r="AE46" t="str">
            <v>Sodas</v>
          </cell>
          <cell r="AF46" t="str">
            <v>Sodas</v>
          </cell>
          <cell r="AG46" t="str">
            <v>Sodas</v>
          </cell>
          <cell r="AH46" t="str">
            <v>Sodas</v>
          </cell>
          <cell r="AI46" t="str">
            <v>Sodas</v>
          </cell>
          <cell r="AJ46" t="str">
            <v>Sodas</v>
          </cell>
          <cell r="AK46" t="str">
            <v>Sodas</v>
          </cell>
          <cell r="AL46" t="str">
            <v>Sodas</v>
          </cell>
          <cell r="AM46" t="str">
            <v>Sodas</v>
          </cell>
          <cell r="AN46" t="str">
            <v>Sodas</v>
          </cell>
          <cell r="AO46" t="str">
            <v>Sodas</v>
          </cell>
        </row>
        <row r="47">
          <cell r="C47" t="str">
            <v>Jus d'orange</v>
          </cell>
          <cell r="D47" t="str">
            <v>Jus d'orange</v>
          </cell>
          <cell r="E47" t="str">
            <v>Jus d'orange</v>
          </cell>
          <cell r="F47" t="str">
            <v>Jus d'orange</v>
          </cell>
          <cell r="G47" t="str">
            <v>Jus d'orange</v>
          </cell>
          <cell r="H47" t="str">
            <v>Jus d'orange</v>
          </cell>
          <cell r="I47" t="str">
            <v>Jus d'orange</v>
          </cell>
          <cell r="J47" t="str">
            <v>Jus d'orange</v>
          </cell>
          <cell r="K47" t="str">
            <v>Jus d'orange</v>
          </cell>
          <cell r="L47" t="str">
            <v>Jus d'orange</v>
          </cell>
          <cell r="M47" t="str">
            <v>Jus d'orange</v>
          </cell>
          <cell r="N47" t="str">
            <v>Jus d'orange</v>
          </cell>
          <cell r="O47" t="str">
            <v>Jus d'orange</v>
          </cell>
          <cell r="P47" t="str">
            <v>Jus d'orange</v>
          </cell>
          <cell r="Q47" t="str">
            <v>Jus d'orange</v>
          </cell>
          <cell r="R47" t="str">
            <v>Jus d'orange</v>
          </cell>
          <cell r="S47" t="str">
            <v>Jus d'orange</v>
          </cell>
          <cell r="T47" t="str">
            <v>Jus d'orange</v>
          </cell>
          <cell r="U47" t="str">
            <v>Jus d'orange</v>
          </cell>
          <cell r="V47" t="str">
            <v>Jus d'orange</v>
          </cell>
          <cell r="W47" t="str">
            <v>Jus d'orange</v>
          </cell>
          <cell r="X47" t="str">
            <v>Jus d'orange</v>
          </cell>
          <cell r="Y47" t="str">
            <v>Jus d'orange</v>
          </cell>
          <cell r="Z47" t="str">
            <v>Jus d'orange</v>
          </cell>
          <cell r="AA47" t="str">
            <v>Jus d'orange</v>
          </cell>
          <cell r="AB47" t="str">
            <v>Jus d'orange</v>
          </cell>
          <cell r="AC47" t="str">
            <v>Jus d'orange</v>
          </cell>
          <cell r="AD47" t="str">
            <v>Jus d'orange</v>
          </cell>
          <cell r="AE47" t="str">
            <v>Jus d'orange</v>
          </cell>
          <cell r="AF47" t="str">
            <v>Jus d'orange</v>
          </cell>
          <cell r="AG47" t="str">
            <v>Jus d'orange</v>
          </cell>
          <cell r="AH47" t="str">
            <v>Jus d'orange</v>
          </cell>
          <cell r="AI47" t="str">
            <v>Jus d'orange</v>
          </cell>
          <cell r="AJ47" t="str">
            <v>Jus d'orange</v>
          </cell>
          <cell r="AK47" t="str">
            <v>Jus d'orange</v>
          </cell>
          <cell r="AL47" t="str">
            <v>Jus d'orange</v>
          </cell>
          <cell r="AM47" t="str">
            <v>Jus d'orange</v>
          </cell>
          <cell r="AN47" t="str">
            <v>Jus d'orange</v>
          </cell>
          <cell r="AO47" t="str">
            <v>Jus d'orange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Cuisine du monde</v>
          </cell>
        </row>
        <row r="4">
          <cell r="A4" t="str">
            <v>Ma planète et moi</v>
          </cell>
        </row>
        <row r="5">
          <cell r="A5" t="str">
            <v>Pizza, pasta, Etc.</v>
          </cell>
        </row>
        <row r="6">
          <cell r="A6" t="str">
            <v>Tartes et Quiches</v>
          </cell>
        </row>
        <row r="7">
          <cell r="A7" t="str">
            <v>Grillades Etc.</v>
          </cell>
        </row>
        <row r="8">
          <cell r="A8" t="str">
            <v>Express</v>
          </cell>
        </row>
        <row r="9">
          <cell r="A9" t="str">
            <v>Tous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E915-B3F5-4CFF-815F-FC582D59A26F}">
  <sheetPr codeName="Feuil14">
    <pageSetUpPr fitToPage="1"/>
  </sheetPr>
  <dimension ref="A1:Q129"/>
  <sheetViews>
    <sheetView tabSelected="1" zoomScale="55" zoomScaleNormal="55" zoomScalePageLayoutView="75" workbookViewId="0">
      <selection activeCell="G13" sqref="G13"/>
    </sheetView>
  </sheetViews>
  <sheetFormatPr baseColWidth="10" defaultColWidth="11.42578125" defaultRowHeight="18" x14ac:dyDescent="0.2"/>
  <cols>
    <col min="1" max="1" width="14.28515625" style="1" bestFit="1" customWidth="1"/>
    <col min="2" max="2" width="23.28515625" style="34" customWidth="1"/>
    <col min="3" max="3" width="24.7109375" style="34" customWidth="1"/>
    <col min="4" max="4" width="62.7109375" style="1" customWidth="1"/>
    <col min="5" max="5" width="14.28515625" style="1" customWidth="1"/>
    <col min="6" max="6" width="15" style="1" customWidth="1"/>
    <col min="7" max="7" width="23.28515625" style="35" customWidth="1"/>
    <col min="8" max="8" width="26.28515625" style="35" customWidth="1"/>
    <col min="9" max="9" width="21.42578125" style="35" customWidth="1"/>
    <col min="10" max="10" width="20.28515625" style="1" customWidth="1"/>
    <col min="11" max="16384" width="11.42578125" style="1"/>
  </cols>
  <sheetData>
    <row r="1" spans="1:17" ht="30" customHeight="1" thickTop="1" x14ac:dyDescent="0.2">
      <c r="A1" s="102" t="s">
        <v>0</v>
      </c>
      <c r="B1" s="103"/>
      <c r="C1" s="103"/>
      <c r="D1" s="104"/>
      <c r="E1" s="108">
        <v>45823</v>
      </c>
      <c r="F1" s="109"/>
      <c r="G1" s="112" t="s">
        <v>1</v>
      </c>
      <c r="H1" s="112"/>
      <c r="I1" s="112"/>
      <c r="J1" s="113"/>
    </row>
    <row r="2" spans="1:17" ht="54.75" customHeight="1" thickBot="1" x14ac:dyDescent="0.25">
      <c r="A2" s="105"/>
      <c r="B2" s="106"/>
      <c r="C2" s="106"/>
      <c r="D2" s="107"/>
      <c r="E2" s="110"/>
      <c r="F2" s="111"/>
      <c r="G2" s="106"/>
      <c r="H2" s="106"/>
      <c r="I2" s="106"/>
      <c r="J2" s="107"/>
    </row>
    <row r="3" spans="1:17" s="11" customFormat="1" ht="62.65" customHeight="1" thickTop="1" thickBot="1" x14ac:dyDescent="0.25">
      <c r="A3" s="2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9" t="s">
        <v>10</v>
      </c>
      <c r="J3" s="10"/>
      <c r="K3" s="1"/>
      <c r="L3" s="1"/>
      <c r="M3" s="1"/>
      <c r="N3" s="1"/>
      <c r="O3" s="1"/>
    </row>
    <row r="4" spans="1:17" s="11" customFormat="1" ht="49.15" customHeight="1" thickTop="1" thickBot="1" x14ac:dyDescent="0.25">
      <c r="A4" s="12" t="str">
        <f>'[1]Temps corr'!A4</f>
        <v>Record</v>
      </c>
      <c r="B4" s="12" t="str">
        <f>'[1]Temps corr'!B4</f>
        <v>POLYTECHNIQUE ( Référence 2012 )</v>
      </c>
      <c r="C4" s="12" t="str">
        <f>'[1]Temps corr'!C4</f>
        <v>Palaiseau</v>
      </c>
      <c r="D4" s="12" t="str">
        <f>'[1]Temps corr'!D4</f>
        <v>FERRERO Michel - Alexandre Rosinski - BOYAUD Mathieu - GODDE Olivier - THECKES Benoit</v>
      </c>
      <c r="E4" s="13"/>
      <c r="F4" s="14"/>
      <c r="G4" s="15"/>
      <c r="H4" s="15">
        <f>'[1]Temps corr'!I4</f>
        <v>2.8252314814814827E-2</v>
      </c>
      <c r="I4" s="16">
        <f>G5</f>
        <v>3.0104166666666654E-2</v>
      </c>
      <c r="J4" s="17" t="s">
        <v>11</v>
      </c>
      <c r="K4" s="1"/>
      <c r="L4" s="1"/>
      <c r="M4" s="1"/>
      <c r="N4" s="1"/>
      <c r="O4" s="1"/>
      <c r="Q4" s="18"/>
    </row>
    <row r="5" spans="1:17" s="11" customFormat="1" ht="49.9" customHeight="1" thickTop="1" x14ac:dyDescent="0.2">
      <c r="A5" s="19">
        <f>'[1]TEMPS-ponton'!A23</f>
        <v>19</v>
      </c>
      <c r="B5" s="20" t="str">
        <f>'[1]TEMPS-ponton'!B23</f>
        <v>PORT-MARLY RCPM 2</v>
      </c>
      <c r="C5" s="21" t="str">
        <f>'[1]TEMPS-ponton'!C23</f>
        <v>Le Port Marly</v>
      </c>
      <c r="D5" s="21" t="str">
        <f>'[1]TEMPS-ponton'!D23</f>
        <v>Alexandre MANOILOV-Christophe MARCAIS-David CHARTIER-Vincent BONTOUX-Alain ROUSSEAU</v>
      </c>
      <c r="E5" s="22" t="str">
        <f>VLOOKUP(A5,[1]Equipes!A:J,2,FALSE)</f>
        <v>H</v>
      </c>
      <c r="F5" s="23">
        <f>ROUND(VLOOKUP(A5,[1]Equipes!$A$2:$J$41,10,0),0)</f>
        <v>60</v>
      </c>
      <c r="G5" s="24">
        <v>3.0104166666666654E-2</v>
      </c>
      <c r="H5" s="25">
        <f t="shared" ref="H5:H33" si="0">G5-$H$4</f>
        <v>1.8518518518518268E-3</v>
      </c>
      <c r="I5" s="26">
        <f t="shared" ref="I5:I33" si="1">G5-$I$4</f>
        <v>0</v>
      </c>
      <c r="J5" s="27">
        <v>1</v>
      </c>
      <c r="K5" s="1"/>
      <c r="L5" s="1"/>
      <c r="M5" s="18"/>
      <c r="N5" s="1"/>
      <c r="O5" s="1"/>
    </row>
    <row r="6" spans="1:17" ht="49.9" customHeight="1" x14ac:dyDescent="0.2">
      <c r="A6" s="19">
        <f>'[1]TEMPS-ponton'!A10</f>
        <v>6</v>
      </c>
      <c r="B6" s="28" t="str">
        <f>'[1]TEMPS-ponton'!B10</f>
        <v>VILLENNES - POISSY ACVP 3</v>
      </c>
      <c r="C6" s="29" t="str">
        <f>'[1]TEMPS-ponton'!C10</f>
        <v>Villennes Poissy</v>
      </c>
      <c r="D6" s="29" t="str">
        <f>'[1]TEMPS-ponton'!D10</f>
        <v>Elodie DEREMIENCE-Frederic LE ROUX-Jean-Luc NEVEU-Alexia NOMOVIC-Marie-Claude LAUNAY</v>
      </c>
      <c r="E6" s="22" t="str">
        <f>VLOOKUP(A6,[1]Equipes!A:J,2,FALSE)</f>
        <v>M</v>
      </c>
      <c r="F6" s="23">
        <f>ROUND(VLOOKUP(A6,[1]Equipes!$A$2:$J$41,10,0),0)</f>
        <v>69</v>
      </c>
      <c r="G6" s="24">
        <v>3.226851851851853E-2</v>
      </c>
      <c r="H6" s="25">
        <f t="shared" si="0"/>
        <v>4.0162037037037024E-3</v>
      </c>
      <c r="I6" s="26">
        <f t="shared" si="1"/>
        <v>2.1643518518518756E-3</v>
      </c>
      <c r="J6" s="30">
        <f>J5+1</f>
        <v>2</v>
      </c>
    </row>
    <row r="7" spans="1:17" ht="49.9" customHeight="1" x14ac:dyDescent="0.2">
      <c r="A7" s="19">
        <f>'[1]TEMPS-ponton'!A22</f>
        <v>18</v>
      </c>
      <c r="B7" s="28" t="str">
        <f>'[1]TEMPS-ponton'!B22</f>
        <v>VILLENNES - POISSY ACVP 1</v>
      </c>
      <c r="C7" s="29" t="str">
        <f>'[1]TEMPS-ponton'!C22</f>
        <v>Villennes Poissy</v>
      </c>
      <c r="D7" s="29" t="str">
        <f>'[1]TEMPS-ponton'!D22</f>
        <v>Laurent BONHOMMET-Michael LE BANNER-Clement MAKOWIECKI-Antoine VOLPI-Olivier LEONARDI</v>
      </c>
      <c r="E7" s="31" t="str">
        <f>VLOOKUP(A7,[1]Equipes!A:J,2,FALSE)</f>
        <v>H</v>
      </c>
      <c r="F7" s="23">
        <f>ROUND(VLOOKUP(A7,[1]Equipes!$A$2:$J$41,10,0),0)</f>
        <v>51</v>
      </c>
      <c r="G7" s="24">
        <v>3.2719907407407378E-2</v>
      </c>
      <c r="H7" s="32">
        <f t="shared" si="0"/>
        <v>4.4675925925925508E-3</v>
      </c>
      <c r="I7" s="33">
        <f t="shared" si="1"/>
        <v>2.615740740740724E-3</v>
      </c>
      <c r="J7" s="30">
        <f t="shared" ref="J7:J33" si="2">J6+1</f>
        <v>3</v>
      </c>
    </row>
    <row r="8" spans="1:17" ht="49.9" customHeight="1" x14ac:dyDescent="0.2">
      <c r="A8" s="19">
        <f>'[1]TEMPS-ponton'!A6</f>
        <v>2</v>
      </c>
      <c r="B8" s="28" t="str">
        <f>'[1]TEMPS-ponton'!B6</f>
        <v>PORT-MARLY RCPM 3</v>
      </c>
      <c r="C8" s="29" t="str">
        <f>'[1]TEMPS-ponton'!C6</f>
        <v>Le Port Marly</v>
      </c>
      <c r="D8" s="29" t="str">
        <f>'[1]TEMPS-ponton'!D6</f>
        <v>Sébastien KAMYSCZ-Anais FEUGA-Eric MOINARD-Elsa CROZATIER-Cyrielle BERTHIER</v>
      </c>
      <c r="E8" s="22" t="str">
        <f>VLOOKUP(A8,[1]Equipes!A:J,2,FALSE)</f>
        <v>M</v>
      </c>
      <c r="F8" s="23">
        <f>ROUND(VLOOKUP(A8,[1]Equipes!$A$2:$J$41,10,0),0)</f>
        <v>52</v>
      </c>
      <c r="G8" s="24">
        <v>3.2719907407407434E-2</v>
      </c>
      <c r="H8" s="32">
        <f t="shared" si="0"/>
        <v>4.4675925925926063E-3</v>
      </c>
      <c r="I8" s="33">
        <f t="shared" si="1"/>
        <v>2.6157407407407796E-3</v>
      </c>
      <c r="J8" s="30">
        <f t="shared" si="2"/>
        <v>4</v>
      </c>
    </row>
    <row r="9" spans="1:17" ht="49.9" customHeight="1" x14ac:dyDescent="0.2">
      <c r="A9" s="19">
        <f>'[1]TEMPS-ponton'!A12</f>
        <v>8</v>
      </c>
      <c r="B9" s="28" t="str">
        <f>'[1]TEMPS-ponton'!B12</f>
        <v>ANDRESY CAC 4</v>
      </c>
      <c r="C9" s="29" t="str">
        <f>'[1]TEMPS-ponton'!C12</f>
        <v>Andrésy</v>
      </c>
      <c r="D9" s="29" t="str">
        <f>'[1]TEMPS-ponton'!D12</f>
        <v>Emmanuel SALIN-Pierre LEMONNIER-Marc LACCASSAGNE-Stephane ZETTWOOG-Arnaud GOSSE</v>
      </c>
      <c r="E9" s="31" t="str">
        <f>VLOOKUP(A9,[1]Equipes!A:J,2,FALSE)</f>
        <v>H</v>
      </c>
      <c r="F9" s="23">
        <f>ROUND(VLOOKUP(A9,[1]Equipes!$A$2:$J$41,10,0),0)</f>
        <v>47</v>
      </c>
      <c r="G9" s="24">
        <v>3.2800925925925928E-2</v>
      </c>
      <c r="H9" s="32">
        <f t="shared" si="0"/>
        <v>4.5486111111111005E-3</v>
      </c>
      <c r="I9" s="33">
        <f t="shared" si="1"/>
        <v>2.6967592592592737E-3</v>
      </c>
      <c r="J9" s="30">
        <f t="shared" si="2"/>
        <v>5</v>
      </c>
    </row>
    <row r="10" spans="1:17" ht="49.9" customHeight="1" x14ac:dyDescent="0.2">
      <c r="A10" s="19">
        <f>'[1]TEMPS-ponton'!A19</f>
        <v>15</v>
      </c>
      <c r="B10" s="28" t="str">
        <f>'[1]TEMPS-ponton'!B19</f>
        <v>MEULAN-LES-MUREAUX AMMH 2</v>
      </c>
      <c r="C10" s="29" t="str">
        <f>'[1]TEMPS-ponton'!C19</f>
        <v>Meulan Les Mureaux</v>
      </c>
      <c r="D10" s="29" t="str">
        <f>'[1]TEMPS-ponton'!D19</f>
        <v>Arthur VAN SLOOTEN-Yannick DAGMEY-Xavier MARSAIS-Eric PRENEY-Olivier SANCIER</v>
      </c>
      <c r="E10" s="31" t="str">
        <f>VLOOKUP(A10,[1]Equipes!A:J,2,FALSE)</f>
        <v>H</v>
      </c>
      <c r="F10" s="23">
        <f>ROUND(VLOOKUP(A10,[1]Equipes!$A$2:$J$41,10,0),0)</f>
        <v>55</v>
      </c>
      <c r="G10" s="24">
        <v>3.3113425925925921E-2</v>
      </c>
      <c r="H10" s="32">
        <f t="shared" si="0"/>
        <v>4.8611111111110938E-3</v>
      </c>
      <c r="I10" s="33">
        <f t="shared" si="1"/>
        <v>3.0092592592592671E-3</v>
      </c>
      <c r="J10" s="30">
        <f t="shared" si="2"/>
        <v>6</v>
      </c>
      <c r="N10" s="18"/>
    </row>
    <row r="11" spans="1:17" ht="49.9" customHeight="1" x14ac:dyDescent="0.2">
      <c r="A11" s="19">
        <f>'[1]TEMPS-ponton'!A8</f>
        <v>4</v>
      </c>
      <c r="B11" s="28" t="str">
        <f>'[1]TEMPS-ponton'!B8</f>
        <v>LILLE AUNL 1</v>
      </c>
      <c r="C11" s="29" t="str">
        <f>'[1]TEMPS-ponton'!C8</f>
        <v>Lille</v>
      </c>
      <c r="D11" s="29" t="str">
        <f>'[1]TEMPS-ponton'!D8</f>
        <v>Amelie BERNARD-Lena HESPEL-Marie HIDOT-Marie TOLEDO-Marion REUMAUX</v>
      </c>
      <c r="E11" s="31" t="str">
        <f>VLOOKUP(A11,[1]Equipes!A:J,2,FALSE)</f>
        <v>F</v>
      </c>
      <c r="F11" s="23">
        <f>ROUND(VLOOKUP(A11,[1]Equipes!$A$2:$J$41,10,0),0)</f>
        <v>34</v>
      </c>
      <c r="G11" s="24">
        <v>3.3298611111111098E-2</v>
      </c>
      <c r="H11" s="32">
        <f t="shared" si="0"/>
        <v>5.046296296296271E-3</v>
      </c>
      <c r="I11" s="33">
        <f t="shared" si="1"/>
        <v>3.1944444444444442E-3</v>
      </c>
      <c r="J11" s="30">
        <f t="shared" si="2"/>
        <v>7</v>
      </c>
    </row>
    <row r="12" spans="1:17" ht="49.9" customHeight="1" x14ac:dyDescent="0.2">
      <c r="A12" s="19">
        <f>'[1]TEMPS-ponton'!A5</f>
        <v>1</v>
      </c>
      <c r="B12" s="28" t="str">
        <f>'[1]TEMPS-ponton'!B5</f>
        <v>CAUDEBEC-EN-CAUX ACVS 1</v>
      </c>
      <c r="C12" s="29" t="str">
        <f>'[1]TEMPS-ponton'!C5</f>
        <v>CAUDEBEC-EN-CAUX</v>
      </c>
      <c r="D12" s="29" t="str">
        <f>'[1]TEMPS-ponton'!D5</f>
        <v>Claudine DONNAT-Gwenaele BERNARD-Sandrine BOURDEL-Caroline KERVRANN-Martine NARBAIS-JAUREGUY</v>
      </c>
      <c r="E12" s="22" t="str">
        <f>VLOOKUP(A12,[1]Equipes!A:J,2,FALSE)</f>
        <v>F</v>
      </c>
      <c r="F12" s="23">
        <f>ROUND(VLOOKUP(A12,[1]Equipes!$A$2:$J$41,10,0),0)</f>
        <v>55</v>
      </c>
      <c r="G12" s="24">
        <v>3.3935185185185179E-2</v>
      </c>
      <c r="H12" s="32">
        <f t="shared" si="0"/>
        <v>5.682870370370352E-3</v>
      </c>
      <c r="I12" s="33">
        <f t="shared" si="1"/>
        <v>3.8310185185185253E-3</v>
      </c>
      <c r="J12" s="30">
        <f t="shared" si="2"/>
        <v>8</v>
      </c>
    </row>
    <row r="13" spans="1:17" ht="49.9" customHeight="1" x14ac:dyDescent="0.2">
      <c r="A13" s="19">
        <f>'[1]TEMPS-ponton'!A26</f>
        <v>22</v>
      </c>
      <c r="B13" s="28" t="str">
        <f>'[1]TEMPS-ponton'!B26</f>
        <v>VILLENNES - POISSY ACVP 2</v>
      </c>
      <c r="C13" s="29" t="str">
        <f>'[1]TEMPS-ponton'!C26</f>
        <v>Villennes Poissy</v>
      </c>
      <c r="D13" s="29" t="str">
        <f>'[1]TEMPS-ponton'!D26</f>
        <v>Coralie LE BANNER-Valerie DECAESTECKER-Christophe ELINE-Richard BARLIER-Franck CARIOU</v>
      </c>
      <c r="E13" s="22" t="str">
        <f>VLOOKUP(A13,[1]Equipes!A:J,2,FALSE)</f>
        <v>M</v>
      </c>
      <c r="F13" s="23">
        <f>ROUND(VLOOKUP(A13,[1]Equipes!$A$2:$J$41,10,0),0)</f>
        <v>51</v>
      </c>
      <c r="G13" s="24">
        <v>3.4166666666666679E-2</v>
      </c>
      <c r="H13" s="32">
        <f t="shared" si="0"/>
        <v>5.9143518518518512E-3</v>
      </c>
      <c r="I13" s="33">
        <f t="shared" si="1"/>
        <v>4.0625000000000244E-3</v>
      </c>
      <c r="J13" s="30">
        <f t="shared" si="2"/>
        <v>9</v>
      </c>
    </row>
    <row r="14" spans="1:17" ht="49.9" customHeight="1" x14ac:dyDescent="0.2">
      <c r="A14" s="19">
        <f>'[1]TEMPS-ponton'!A31</f>
        <v>27</v>
      </c>
      <c r="B14" s="28" t="str">
        <f>'[1]TEMPS-ponton'!B31</f>
        <v>Rowing Club ParisCP</v>
      </c>
      <c r="C14" s="29" t="str">
        <f>'[1]TEMPS-ponton'!C31</f>
        <v>Ile St Denis</v>
      </c>
      <c r="D14" s="29" t="str">
        <f>'[1]TEMPS-ponton'!D31</f>
        <v>Paul LOGIE-Claire MOUYSSET-Anastesia BERGO-Jean-Luc LENEE-Guilhem FROMONT</v>
      </c>
      <c r="E14" s="31" t="str">
        <f>VLOOKUP(A14,[1]Equipes!A:J,2,FALSE)</f>
        <v>M</v>
      </c>
      <c r="F14" s="23">
        <f>ROUND(VLOOKUP(A14,[1]Equipes!$A$2:$J$41,10,0),0)</f>
        <v>126</v>
      </c>
      <c r="G14" s="24">
        <v>3.4270833333333361E-2</v>
      </c>
      <c r="H14" s="32">
        <f t="shared" si="0"/>
        <v>6.0185185185185341E-3</v>
      </c>
      <c r="I14" s="33">
        <f t="shared" si="1"/>
        <v>4.1666666666667074E-3</v>
      </c>
      <c r="J14" s="30">
        <f t="shared" si="2"/>
        <v>10</v>
      </c>
    </row>
    <row r="15" spans="1:17" ht="49.9" customHeight="1" x14ac:dyDescent="0.2">
      <c r="A15" s="19">
        <f>'[1]TEMPS-ponton'!A7</f>
        <v>3</v>
      </c>
      <c r="B15" s="28" t="str">
        <f>'[1]TEMPS-ponton'!B7</f>
        <v>LRA ILE-DE-FRANCE/FRANCE CNF 1</v>
      </c>
      <c r="C15" s="29" t="str">
        <f>'[1]TEMPS-ponton'!C7</f>
        <v>Neuilly sur Seine</v>
      </c>
      <c r="D15" s="29" t="str">
        <f>'[1]TEMPS-ponton'!D7</f>
        <v>Carlos GOMEZCORONA-Antoine LAJOANIE-Vincent LE GUERNEVE-Nicolas TOURNAILLELE BERRE-Quentin MASSOTEAU</v>
      </c>
      <c r="E15" s="22" t="str">
        <f>VLOOKUP(A15,[1]Equipes!A:J,2,FALSE)</f>
        <v>H</v>
      </c>
      <c r="F15" s="23">
        <f>ROUND(VLOOKUP(A15,[1]Equipes!$A$2:$J$41,10,0),0)</f>
        <v>37</v>
      </c>
      <c r="G15" s="24">
        <v>3.4976851851851842E-2</v>
      </c>
      <c r="H15" s="32">
        <f t="shared" si="0"/>
        <v>6.724537037037015E-3</v>
      </c>
      <c r="I15" s="33">
        <f t="shared" si="1"/>
        <v>4.8726851851851882E-3</v>
      </c>
      <c r="J15" s="30">
        <f t="shared" si="2"/>
        <v>11</v>
      </c>
    </row>
    <row r="16" spans="1:17" ht="49.9" customHeight="1" x14ac:dyDescent="0.2">
      <c r="A16" s="19">
        <f>'[1]TEMPS-ponton'!A32</f>
        <v>28</v>
      </c>
      <c r="B16" s="28" t="str">
        <f>'[1]TEMPS-ponton'!B32</f>
        <v>COUDRAY-MONTCEAUX ACM 1</v>
      </c>
      <c r="C16" s="29" t="str">
        <f>'[1]TEMPS-ponton'!C32</f>
        <v>Le Coudray Monceaux</v>
      </c>
      <c r="D16" s="29" t="str">
        <f>'[1]TEMPS-ponton'!D32</f>
        <v>Iris LE ROUX-Laurent LAGANE-Christophe JOST-Claire AKAMATSU-Anne HOUAL</v>
      </c>
      <c r="E16" s="22" t="str">
        <f>VLOOKUP(A16,[1]Equipes!A:J,2,FALSE)</f>
        <v>M</v>
      </c>
      <c r="F16" s="23">
        <f>ROUND(VLOOKUP(A16,[1]Equipes!$A$2:$J$41,10,0),0)</f>
        <v>56</v>
      </c>
      <c r="G16" s="24">
        <v>3.5046296296296298E-2</v>
      </c>
      <c r="H16" s="32">
        <f t="shared" si="0"/>
        <v>6.7939814814814703E-3</v>
      </c>
      <c r="I16" s="33">
        <f t="shared" si="1"/>
        <v>4.9421296296296435E-3</v>
      </c>
      <c r="J16" s="30">
        <f t="shared" si="2"/>
        <v>12</v>
      </c>
    </row>
    <row r="17" spans="1:10" ht="49.9" customHeight="1" x14ac:dyDescent="0.2">
      <c r="A17" s="19">
        <f>'[1]TEMPS-ponton'!A25</f>
        <v>21</v>
      </c>
      <c r="B17" s="28" t="str">
        <f>'[1]TEMPS-ponton'!B25</f>
        <v>MAISONS MESNIL CERAMM 2</v>
      </c>
      <c r="C17" s="29" t="str">
        <f>'[1]TEMPS-ponton'!C25</f>
        <v xml:space="preserve">Maisons Lafiitte Le Mesnil </v>
      </c>
      <c r="D17" s="29" t="str">
        <f>'[1]TEMPS-ponton'!D25</f>
        <v>Frederic BARCZA-Amaury DE LA LAURENCIE-Anja SCHAUBERT-Rosalie VAN BOCKSTAEL-Christian ROURE</v>
      </c>
      <c r="E17" s="31" t="str">
        <f>VLOOKUP(A17,[1]Equipes!A:J,2,FALSE)</f>
        <v>M</v>
      </c>
      <c r="F17" s="23">
        <f>ROUND(VLOOKUP(A17,[1]Equipes!$A$2:$J$41,10,0),0)</f>
        <v>52</v>
      </c>
      <c r="G17" s="24">
        <v>3.5717592592592606E-2</v>
      </c>
      <c r="H17" s="32">
        <f t="shared" si="0"/>
        <v>7.465277777777779E-3</v>
      </c>
      <c r="I17" s="33">
        <f t="shared" si="1"/>
        <v>5.6134259259259522E-3</v>
      </c>
      <c r="J17" s="30">
        <f t="shared" si="2"/>
        <v>13</v>
      </c>
    </row>
    <row r="18" spans="1:10" ht="49.9" customHeight="1" x14ac:dyDescent="0.2">
      <c r="A18" s="19">
        <f>'[1]TEMPS-ponton'!A15</f>
        <v>11</v>
      </c>
      <c r="B18" s="28" t="str">
        <f>'[1]TEMPS-ponton'!B15</f>
        <v>EVRY SCA 2000 1</v>
      </c>
      <c r="C18" s="29" t="str">
        <f>'[1]TEMPS-ponton'!C15</f>
        <v>Evry</v>
      </c>
      <c r="D18" s="29" t="str">
        <f>'[1]TEMPS-ponton'!D15</f>
        <v>Anne CARDUNER-Isabelle MOISSET-Pauline PRIET-CASTAINGS-Olivia PEZZOLI-Christelle MARTIN</v>
      </c>
      <c r="E18" s="22" t="str">
        <f>VLOOKUP(A18,[1]Equipes!A:J,2,FALSE)</f>
        <v>F</v>
      </c>
      <c r="F18" s="23">
        <f>ROUND(VLOOKUP(A18,[1]Equipes!$A$2:$J$41,10,0),0)</f>
        <v>50</v>
      </c>
      <c r="G18" s="24">
        <v>3.638888888888886E-2</v>
      </c>
      <c r="H18" s="32">
        <f t="shared" si="0"/>
        <v>8.1365740740740322E-3</v>
      </c>
      <c r="I18" s="33">
        <f t="shared" si="1"/>
        <v>6.2847222222222054E-3</v>
      </c>
      <c r="J18" s="30">
        <f t="shared" si="2"/>
        <v>14</v>
      </c>
    </row>
    <row r="19" spans="1:10" ht="49.9" customHeight="1" x14ac:dyDescent="0.2">
      <c r="A19" s="19">
        <f>'[1]TEMPS-ponton'!A21</f>
        <v>17</v>
      </c>
      <c r="B19" s="28" t="str">
        <f>'[1]TEMPS-ponton'!B21</f>
        <v>JOINVILLE AMJ 2</v>
      </c>
      <c r="C19" s="29" t="str">
        <f>'[1]TEMPS-ponton'!C21</f>
        <v>Joinville</v>
      </c>
      <c r="D19" s="29" t="str">
        <f>'[1]TEMPS-ponton'!D21</f>
        <v>Guylene RIVET-Isabelle NORAZ-Tristan BAUMBERGER-Alain RIVERO-Catherine PITOT</v>
      </c>
      <c r="E19" s="31" t="str">
        <f>VLOOKUP(A19,[1]Equipes!A:J,2,FALSE)</f>
        <v>M</v>
      </c>
      <c r="F19" s="23">
        <f>ROUND(VLOOKUP(A19,[1]Equipes!$A$2:$J$41,10,0),0)</f>
        <v>60</v>
      </c>
      <c r="G19" s="24">
        <v>3.6840277777777819E-2</v>
      </c>
      <c r="H19" s="32">
        <f t="shared" si="0"/>
        <v>8.5879629629629917E-3</v>
      </c>
      <c r="I19" s="33">
        <f t="shared" si="1"/>
        <v>6.7361111111111649E-3</v>
      </c>
      <c r="J19" s="30">
        <f t="shared" si="2"/>
        <v>15</v>
      </c>
    </row>
    <row r="20" spans="1:10" ht="49.9" customHeight="1" x14ac:dyDescent="0.2">
      <c r="A20" s="19">
        <f>'[1]TEMPS-ponton'!A24</f>
        <v>20</v>
      </c>
      <c r="B20" s="28" t="str">
        <f>'[1]TEMPS-ponton'!B24</f>
        <v>JOINVILLE AMJ 1</v>
      </c>
      <c r="C20" s="29" t="str">
        <f>'[1]TEMPS-ponton'!C24</f>
        <v>Joinville</v>
      </c>
      <c r="D20" s="29" t="str">
        <f>'[1]TEMPS-ponton'!D24</f>
        <v>Quoc-Viet PHAN-Christophe VIDAL-Emmanuel LEFEBVRE-Laurent SEINCE-Pierre-Yves LE ROY</v>
      </c>
      <c r="E20" s="31" t="str">
        <f>VLOOKUP(A20,[1]Equipes!A:J,2,FALSE)</f>
        <v>H</v>
      </c>
      <c r="F20" s="23">
        <f>ROUND(VLOOKUP(A20,[1]Equipes!$A$2:$J$41,10,0),0)</f>
        <v>53</v>
      </c>
      <c r="G20" s="24">
        <v>3.6863425925925897E-2</v>
      </c>
      <c r="H20" s="32">
        <f t="shared" si="0"/>
        <v>8.6111111111110694E-3</v>
      </c>
      <c r="I20" s="33">
        <f t="shared" si="1"/>
        <v>6.7592592592592426E-3</v>
      </c>
      <c r="J20" s="30">
        <f t="shared" si="2"/>
        <v>16</v>
      </c>
    </row>
    <row r="21" spans="1:10" ht="49.9" customHeight="1" x14ac:dyDescent="0.2">
      <c r="A21" s="19">
        <f>'[1]TEMPS-ponton'!A20</f>
        <v>16</v>
      </c>
      <c r="B21" s="28" t="str">
        <f>'[1]TEMPS-ponton'!B20</f>
        <v>LRA ILE-DE-FRANCE/FRANCE CNF 2</v>
      </c>
      <c r="C21" s="29" t="str">
        <f>'[1]TEMPS-ponton'!C20</f>
        <v>Neuilly sur Seine</v>
      </c>
      <c r="D21" s="29" t="str">
        <f>'[1]TEMPS-ponton'!D20</f>
        <v>Victor POUTHIER-Aurore RUBIO-Lucile NATALI-Raphael LEVENES-Laurence MASSON</v>
      </c>
      <c r="E21" s="31" t="str">
        <f>VLOOKUP(A21,[1]Equipes!A:J,2,FALSE)</f>
        <v>M</v>
      </c>
      <c r="F21" s="23">
        <f>ROUND(VLOOKUP(A21,[1]Equipes!$A$2:$J$41,10,0),0)</f>
        <v>45</v>
      </c>
      <c r="G21" s="24">
        <v>3.7083333333333357E-2</v>
      </c>
      <c r="H21" s="32">
        <f t="shared" si="0"/>
        <v>8.8310185185185297E-3</v>
      </c>
      <c r="I21" s="33">
        <f t="shared" si="1"/>
        <v>6.9791666666667029E-3</v>
      </c>
      <c r="J21" s="30">
        <f t="shared" si="2"/>
        <v>17</v>
      </c>
    </row>
    <row r="22" spans="1:10" ht="49.9" customHeight="1" x14ac:dyDescent="0.2">
      <c r="A22" s="19">
        <f>'[1]TEMPS-ponton'!A9</f>
        <v>5</v>
      </c>
      <c r="B22" s="28" t="str">
        <f>'[1]TEMPS-ponton'!B9</f>
        <v>MEULAN-LES-MUREAUX AMMH 3</v>
      </c>
      <c r="C22" s="29" t="str">
        <f>'[1]TEMPS-ponton'!C9</f>
        <v>Meulan Les Mureaux</v>
      </c>
      <c r="D22" s="29" t="str">
        <f>'[1]TEMPS-ponton'!D9</f>
        <v>Farid ALAOUCHICHE-Emmanuel BELLOCHE-Julie DEUNF-Agnes GLIGORIC-Marie Jose SILVERT</v>
      </c>
      <c r="E22" s="22" t="str">
        <f>VLOOKUP(A22,[1]Equipes!A:J,2,FALSE)</f>
        <v>M</v>
      </c>
      <c r="F22" s="23">
        <f>ROUND(VLOOKUP(A22,[1]Equipes!$A$2:$J$41,10,0),0)</f>
        <v>55</v>
      </c>
      <c r="G22" s="24">
        <v>3.7268518518518534E-2</v>
      </c>
      <c r="H22" s="32">
        <f t="shared" si="0"/>
        <v>9.0162037037037068E-3</v>
      </c>
      <c r="I22" s="33">
        <f t="shared" si="1"/>
        <v>7.1643518518518801E-3</v>
      </c>
      <c r="J22" s="30">
        <f t="shared" si="2"/>
        <v>18</v>
      </c>
    </row>
    <row r="23" spans="1:10" ht="49.9" customHeight="1" x14ac:dyDescent="0.2">
      <c r="A23" s="19">
        <f>'[1]TEMPS-ponton'!A11</f>
        <v>7</v>
      </c>
      <c r="B23" s="28" t="str">
        <f>'[1]TEMPS-ponton'!B11</f>
        <v>ANDRESY CAC 1</v>
      </c>
      <c r="C23" s="29" t="str">
        <f>'[1]TEMPS-ponton'!C11</f>
        <v>Andrésy</v>
      </c>
      <c r="D23" s="29" t="str">
        <f>'[1]TEMPS-ponton'!D11</f>
        <v>Claire STANISLAS-Christelle GIRAUD ROBERT-Nathalie TOUM-NOËL-Nathalie BOURGEOIS-Daphne PARIZOT</v>
      </c>
      <c r="E23" s="31" t="str">
        <f>VLOOKUP(A23,[1]Equipes!A:J,2,FALSE)</f>
        <v>F</v>
      </c>
      <c r="F23" s="23">
        <f>ROUND(VLOOKUP(A23,[1]Equipes!$A$2:$J$41,10,0),0)</f>
        <v>52</v>
      </c>
      <c r="G23" s="24">
        <v>3.7291666666666667E-2</v>
      </c>
      <c r="H23" s="32">
        <f t="shared" si="0"/>
        <v>9.0393518518518401E-3</v>
      </c>
      <c r="I23" s="33">
        <f t="shared" si="1"/>
        <v>7.1875000000000133E-3</v>
      </c>
      <c r="J23" s="30">
        <f t="shared" si="2"/>
        <v>19</v>
      </c>
    </row>
    <row r="24" spans="1:10" ht="49.9" customHeight="1" x14ac:dyDescent="0.2">
      <c r="A24" s="19">
        <f>'[1]TEMPS-ponton'!A18</f>
        <v>14</v>
      </c>
      <c r="B24" s="28" t="str">
        <f>'[1]TEMPS-ponton'!B18</f>
        <v>MEULAN-LES-MUREAUX AMMH 1</v>
      </c>
      <c r="C24" s="29" t="str">
        <f>'[1]TEMPS-ponton'!C18</f>
        <v>Meulan Les Mureaux</v>
      </c>
      <c r="D24" s="29" t="str">
        <f>'[1]TEMPS-ponton'!D18</f>
        <v>Solange BOURNONVILLE-Gwenaelle MARSAIS-Sophie SEFFAR-Sonia MAZEAU-Catherine MARTINIER</v>
      </c>
      <c r="E24" s="31" t="str">
        <f>VLOOKUP(A24,[1]Equipes!A:J,2,FALSE)</f>
        <v>F</v>
      </c>
      <c r="F24" s="23">
        <f>ROUND(VLOOKUP(A24,[1]Equipes!$A$2:$J$41,10,0),0)</f>
        <v>42</v>
      </c>
      <c r="G24" s="24">
        <v>3.783564814814816E-2</v>
      </c>
      <c r="H24" s="32">
        <f t="shared" si="0"/>
        <v>9.5833333333333326E-3</v>
      </c>
      <c r="I24" s="33">
        <f t="shared" si="1"/>
        <v>7.7314814814815058E-3</v>
      </c>
      <c r="J24" s="30">
        <f t="shared" si="2"/>
        <v>20</v>
      </c>
    </row>
    <row r="25" spans="1:10" ht="49.9" customHeight="1" x14ac:dyDescent="0.2">
      <c r="A25" s="19">
        <f>'[1]TEMPS-ponton'!A28</f>
        <v>24</v>
      </c>
      <c r="B25" s="28" t="str">
        <f>'[1]TEMPS-ponton'!B28</f>
        <v>ANDRESY CAC 3</v>
      </c>
      <c r="C25" s="29" t="str">
        <f>'[1]TEMPS-ponton'!C28</f>
        <v>Andrésy</v>
      </c>
      <c r="D25" s="29" t="str">
        <f>'[1]TEMPS-ponton'!D28</f>
        <v>Severine LEGAILLARD-Laura HEBERT-Marine NACERI-Stephanie LAPORTE-Vanina HIRSCHAUER</v>
      </c>
      <c r="E25" s="31" t="str">
        <f>VLOOKUP(A25,[1]Equipes!A:J,2,FALSE)</f>
        <v>F</v>
      </c>
      <c r="F25" s="23">
        <f>ROUND(VLOOKUP(A25,[1]Equipes!$A$2:$J$41,10,0),0)</f>
        <v>44</v>
      </c>
      <c r="G25" s="24">
        <v>3.7847222222222199E-2</v>
      </c>
      <c r="H25" s="32">
        <f t="shared" si="0"/>
        <v>9.5949074074073715E-3</v>
      </c>
      <c r="I25" s="33">
        <f t="shared" si="1"/>
        <v>7.7430555555555447E-3</v>
      </c>
      <c r="J25" s="30">
        <f t="shared" si="2"/>
        <v>21</v>
      </c>
    </row>
    <row r="26" spans="1:10" ht="49.9" customHeight="1" x14ac:dyDescent="0.2">
      <c r="A26" s="19">
        <f>'[1]TEMPS-ponton'!A30</f>
        <v>26</v>
      </c>
      <c r="B26" s="28" t="str">
        <f>'[1]TEMPS-ponton'!B30</f>
        <v>MAISONS MESNIL CERAMM 1</v>
      </c>
      <c r="C26" s="29" t="str">
        <f>'[1]TEMPS-ponton'!C30</f>
        <v xml:space="preserve">Maisons Lafiitte Le Mesnil </v>
      </c>
      <c r="D26" s="29" t="str">
        <f>'[1]TEMPS-ponton'!D30</f>
        <v>Christophe LARAMAS-Laurent LIBOTTE-Pierre MONDY-Nicolas Jean-Pierre CHAILLOUX-Francois PARMENTIER</v>
      </c>
      <c r="E26" s="31" t="str">
        <f>VLOOKUP(A26,[1]Equipes!A:J,2,FALSE)</f>
        <v>H</v>
      </c>
      <c r="F26" s="23">
        <f>ROUND(VLOOKUP(A26,[1]Equipes!$A$2:$J$41,10,0),0)</f>
        <v>60</v>
      </c>
      <c r="G26" s="24">
        <v>3.7951388888888882E-2</v>
      </c>
      <c r="H26" s="32">
        <f t="shared" si="0"/>
        <v>9.6990740740740544E-3</v>
      </c>
      <c r="I26" s="33">
        <f t="shared" si="1"/>
        <v>7.8472222222222276E-3</v>
      </c>
      <c r="J26" s="30">
        <f t="shared" si="2"/>
        <v>22</v>
      </c>
    </row>
    <row r="27" spans="1:10" ht="49.9" customHeight="1" x14ac:dyDescent="0.2">
      <c r="A27" s="19">
        <f>'[1]TEMPS-ponton'!A29</f>
        <v>25</v>
      </c>
      <c r="B27" s="28" t="str">
        <f>'[1]TEMPS-ponton'!B29</f>
        <v>COMA Argenteuil 2</v>
      </c>
      <c r="C27" s="29" t="str">
        <f>'[1]TEMPS-ponton'!C29</f>
        <v>Argenteuil</v>
      </c>
      <c r="D27" s="29" t="str">
        <f>'[1]TEMPS-ponton'!D29</f>
        <v>Alain Chanteloup-Celine Gleonec-Camille Spanjaard-Thierry Chorain-Gerard Landaret</v>
      </c>
      <c r="E27" s="31" t="str">
        <f>VLOOKUP(A27,[1]Equipes!A:J,2,FALSE)</f>
        <v>H</v>
      </c>
      <c r="F27" s="23">
        <f>ROUND(VLOOKUP(A27,[1]Equipes!$A$2:$J$41,10,0),0)</f>
        <v>60</v>
      </c>
      <c r="G27" s="24">
        <v>3.8634259259259285E-2</v>
      </c>
      <c r="H27" s="32">
        <f t="shared" si="0"/>
        <v>1.0381944444444458E-2</v>
      </c>
      <c r="I27" s="33">
        <f t="shared" si="1"/>
        <v>8.5300925925926308E-3</v>
      </c>
      <c r="J27" s="30">
        <f t="shared" si="2"/>
        <v>23</v>
      </c>
    </row>
    <row r="28" spans="1:10" ht="49.9" customHeight="1" x14ac:dyDescent="0.2">
      <c r="A28" s="19">
        <f>'[1]TEMPS-ponton'!A16</f>
        <v>12</v>
      </c>
      <c r="B28" s="28" t="str">
        <f>'[1]TEMPS-ponton'!B16</f>
        <v>PORT-MARLY RCPM 4</v>
      </c>
      <c r="C28" s="29" t="str">
        <f>'[1]TEMPS-ponton'!C16</f>
        <v>Le Port Marly</v>
      </c>
      <c r="D28" s="29" t="str">
        <f>'[1]TEMPS-ponton'!D16</f>
        <v>Annick BITOUN-Corine DOUTAN-Agnes DE FRAMOND-Maguelone DERAMOUD-Bruno DERAMOUDT</v>
      </c>
      <c r="E28" s="22" t="str">
        <f>VLOOKUP(A28,[1]Equipes!A:J,2,FALSE)</f>
        <v>M</v>
      </c>
      <c r="F28" s="23">
        <f>ROUND(VLOOKUP(A28,[1]Equipes!$A$2:$J$41,10,0),0)</f>
        <v>0</v>
      </c>
      <c r="G28" s="24">
        <v>4.0532407407407434E-2</v>
      </c>
      <c r="H28" s="32">
        <f t="shared" si="0"/>
        <v>1.2280092592592606E-2</v>
      </c>
      <c r="I28" s="33">
        <f t="shared" si="1"/>
        <v>1.042824074074078E-2</v>
      </c>
      <c r="J28" s="30">
        <f t="shared" si="2"/>
        <v>24</v>
      </c>
    </row>
    <row r="29" spans="1:10" ht="49.9" customHeight="1" x14ac:dyDescent="0.2">
      <c r="A29" s="19">
        <f>'[1]TEMPS-ponton'!A17</f>
        <v>13</v>
      </c>
      <c r="B29" s="28" t="str">
        <f>'[1]TEMPS-ponton'!B17</f>
        <v>COMA Argenteuil 1</v>
      </c>
      <c r="C29" s="29" t="str">
        <f>'[1]TEMPS-ponton'!C17</f>
        <v>Argenteuil</v>
      </c>
      <c r="D29" s="29" t="str">
        <f>'[1]TEMPS-ponton'!D17</f>
        <v>Derek Auvillain-Pablo Boulinguez-Franck Lemaire-Joelle Van Kalmthout-Cauris Hyon</v>
      </c>
      <c r="E29" s="22" t="str">
        <f>VLOOKUP(A29,[1]Equipes!A:J,2,FALSE)</f>
        <v>H</v>
      </c>
      <c r="F29" s="23">
        <f>ROUND(VLOOKUP(A29,[1]Equipes!$A$2:$J$41,10,0),0)</f>
        <v>47</v>
      </c>
      <c r="G29" s="24">
        <v>4.0775462962962972E-2</v>
      </c>
      <c r="H29" s="32">
        <f t="shared" si="0"/>
        <v>1.2523148148148144E-2</v>
      </c>
      <c r="I29" s="33">
        <f t="shared" si="1"/>
        <v>1.0671296296296318E-2</v>
      </c>
      <c r="J29" s="30">
        <f t="shared" si="2"/>
        <v>25</v>
      </c>
    </row>
    <row r="30" spans="1:10" ht="49.9" customHeight="1" x14ac:dyDescent="0.2">
      <c r="A30" s="19">
        <f>'[1]TEMPS-ponton'!A14</f>
        <v>10</v>
      </c>
      <c r="B30" s="28" t="str">
        <f>'[1]TEMPS-ponton'!B14</f>
        <v>ANDRESY CAC 2</v>
      </c>
      <c r="C30" s="29" t="str">
        <f>'[1]TEMPS-ponton'!C14</f>
        <v>Andrésy</v>
      </c>
      <c r="D30" s="29" t="str">
        <f>'[1]TEMPS-ponton'!D14</f>
        <v>Sylvie FRANSSEN-Agnes BURGHGRAEVE SELLEN-Martine LE ROUX-Fouzia VOIRIN-Anna ALCALOIDEPOIXBLANC</v>
      </c>
      <c r="E30" s="22" t="str">
        <f>VLOOKUP(A30,[1]Equipes!A:J,2,FALSE)</f>
        <v>F</v>
      </c>
      <c r="F30" s="23">
        <f>ROUND(VLOOKUP(A30,[1]Equipes!$A$2:$J$41,10,0),0)</f>
        <v>62</v>
      </c>
      <c r="G30" s="24">
        <v>4.1562500000000002E-2</v>
      </c>
      <c r="H30" s="32">
        <f t="shared" si="0"/>
        <v>1.3310185185185175E-2</v>
      </c>
      <c r="I30" s="33">
        <f t="shared" si="1"/>
        <v>1.1458333333333348E-2</v>
      </c>
      <c r="J30" s="30">
        <f t="shared" si="2"/>
        <v>26</v>
      </c>
    </row>
    <row r="31" spans="1:10" ht="49.9" customHeight="1" x14ac:dyDescent="0.2">
      <c r="A31" s="19">
        <f>'[1]TEMPS-ponton'!A33</f>
        <v>29</v>
      </c>
      <c r="B31" s="28" t="str">
        <f>'[1]TEMPS-ponton'!B33</f>
        <v>BOULOGNE 92 1</v>
      </c>
      <c r="C31" s="29" t="str">
        <f>'[1]TEMPS-ponton'!C33</f>
        <v>Boulogne</v>
      </c>
      <c r="D31" s="29" t="str">
        <f>'[1]TEMPS-ponton'!D33</f>
        <v>Étienne NOEL-Théo BEL BERBEL- LURBE-Jérôme GABRIEL-Théodore SEDAROS-Marie STEIBLEN</v>
      </c>
      <c r="E31" s="22" t="str">
        <f>VLOOKUP(A31,[1]Equipes!A:J,2,FALSE)</f>
        <v>H</v>
      </c>
      <c r="F31" s="23">
        <f>ROUND(VLOOKUP(A31,[1]Equipes!$A$2:$J$41,10,0),0)</f>
        <v>26</v>
      </c>
      <c r="G31" s="24">
        <v>4.5486111111111116E-2</v>
      </c>
      <c r="H31" s="32">
        <f t="shared" si="0"/>
        <v>1.7233796296296289E-2</v>
      </c>
      <c r="I31" s="33">
        <f t="shared" si="1"/>
        <v>1.5381944444444462E-2</v>
      </c>
      <c r="J31" s="30">
        <f t="shared" si="2"/>
        <v>27</v>
      </c>
    </row>
    <row r="32" spans="1:10" ht="49.9" customHeight="1" x14ac:dyDescent="0.2">
      <c r="A32" s="19">
        <f>'[1]TEMPS-ponton'!A13</f>
        <v>9</v>
      </c>
      <c r="B32" s="28" t="str">
        <f>'[1]TEMPS-ponton'!B13</f>
        <v>PORT-MARLY RCPM 1</v>
      </c>
      <c r="C32" s="29" t="str">
        <f>'[1]TEMPS-ponton'!C13</f>
        <v>Le Port Marly</v>
      </c>
      <c r="D32" s="29" t="str">
        <f>'[1]TEMPS-ponton'!D13</f>
        <v>Elisabetta PARLIER-Christelle FONTENEAU-Pascale DANTAN-Christina OUERFELLI-Anne SALEK</v>
      </c>
      <c r="E32" s="22" t="str">
        <f>VLOOKUP(A32,[1]Equipes!A:J,2,FALSE)</f>
        <v>F</v>
      </c>
      <c r="F32" s="23">
        <f>ROUND(VLOOKUP(A32,[1]Equipes!$A$2:$J$41,10,0),0)</f>
        <v>57</v>
      </c>
      <c r="G32" s="24">
        <v>4.8472222222222194E-2</v>
      </c>
      <c r="H32" s="32">
        <f t="shared" si="0"/>
        <v>2.0219907407407367E-2</v>
      </c>
      <c r="I32" s="33">
        <f t="shared" si="1"/>
        <v>1.836805555555554E-2</v>
      </c>
      <c r="J32" s="30">
        <f t="shared" si="2"/>
        <v>28</v>
      </c>
    </row>
    <row r="33" spans="1:10" ht="49.9" customHeight="1" x14ac:dyDescent="0.2">
      <c r="A33" s="19">
        <f>'[1]TEMPS-ponton'!A27</f>
        <v>23</v>
      </c>
      <c r="B33" s="28" t="str">
        <f>'[1]TEMPS-ponton'!B27</f>
        <v>MAISONS MESNIL CERAMM 3</v>
      </c>
      <c r="C33" s="29" t="str">
        <f>'[1]TEMPS-ponton'!C27</f>
        <v xml:space="preserve">Maisons Lafiitte Le Mesnil </v>
      </c>
      <c r="D33" s="29" t="str">
        <f>'[1]TEMPS-ponton'!D27</f>
        <v>Sandra BOEUF-Alain GIRARD-Nicolas SCHMITT-Claude LEMENAGER-Amina ELABBADI</v>
      </c>
      <c r="E33" s="22" t="str">
        <f>VLOOKUP(A33,[1]Equipes!A:J,2,FALSE)</f>
        <v>M</v>
      </c>
      <c r="F33" s="23">
        <f>ROUND(VLOOKUP(A33,[1]Equipes!$A$2:$J$41,10,0),0)</f>
        <v>60</v>
      </c>
      <c r="G33" s="24">
        <v>7.8252314814814816E-2</v>
      </c>
      <c r="H33" s="32">
        <f t="shared" si="0"/>
        <v>4.9999999999999989E-2</v>
      </c>
      <c r="I33" s="33">
        <f t="shared" si="1"/>
        <v>4.8148148148148162E-2</v>
      </c>
      <c r="J33" s="30">
        <f t="shared" si="2"/>
        <v>29</v>
      </c>
    </row>
    <row r="34" spans="1:10" ht="30" customHeight="1" x14ac:dyDescent="0.2"/>
    <row r="35" spans="1:10" ht="30" customHeight="1" x14ac:dyDescent="0.2"/>
    <row r="36" spans="1:10" ht="30" customHeight="1" x14ac:dyDescent="0.2"/>
    <row r="37" spans="1:10" ht="30" customHeight="1" x14ac:dyDescent="0.2"/>
    <row r="38" spans="1:10" ht="30" customHeight="1" x14ac:dyDescent="0.2"/>
    <row r="39" spans="1:10" ht="30" customHeight="1" x14ac:dyDescent="0.2"/>
    <row r="40" spans="1:10" ht="30" customHeight="1" x14ac:dyDescent="0.2"/>
    <row r="41" spans="1:10" ht="30" customHeight="1" x14ac:dyDescent="0.2"/>
    <row r="42" spans="1:10" ht="30" customHeight="1" x14ac:dyDescent="0.2"/>
    <row r="43" spans="1:10" ht="30" customHeight="1" x14ac:dyDescent="0.2"/>
    <row r="44" spans="1:10" ht="30" customHeight="1" x14ac:dyDescent="0.2"/>
    <row r="45" spans="1:10" ht="30" customHeight="1" x14ac:dyDescent="0.2"/>
    <row r="46" spans="1:10" ht="30" customHeight="1" x14ac:dyDescent="0.2"/>
    <row r="47" spans="1:10" ht="30" customHeight="1" x14ac:dyDescent="0.2"/>
    <row r="48" spans="1:1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</sheetData>
  <autoFilter ref="A3:I33" xr:uid="{00000000-0009-0000-0000-000012000000}">
    <sortState xmlns:xlrd2="http://schemas.microsoft.com/office/spreadsheetml/2017/richdata2" ref="A4:I33">
      <sortCondition ref="G3"/>
    </sortState>
  </autoFilter>
  <mergeCells count="3">
    <mergeCell ref="A1:D2"/>
    <mergeCell ref="E1:F2"/>
    <mergeCell ref="G1:J2"/>
  </mergeCells>
  <conditionalFormatting sqref="E5:E33">
    <cfRule type="cellIs" dxfId="15" priority="2" operator="equal">
      <formula>"M"</formula>
    </cfRule>
    <cfRule type="cellIs" dxfId="14" priority="3" operator="equal">
      <formula>"H"</formula>
    </cfRule>
    <cfRule type="cellIs" dxfId="13" priority="4" operator="equal">
      <formula>"F"</formula>
    </cfRule>
  </conditionalFormatting>
  <conditionalFormatting sqref="G5:G33">
    <cfRule type="cellIs" dxfId="12" priority="1" operator="greaterThan">
      <formula>0.293576388888889</formula>
    </cfRule>
  </conditionalFormatting>
  <conditionalFormatting sqref="H5:I33">
    <cfRule type="cellIs" dxfId="11" priority="5" operator="greaterThan">
      <formula>0.291666666666667</formula>
    </cfRule>
  </conditionalFormatting>
  <printOptions horizontalCentered="1" verticalCentered="1"/>
  <pageMargins left="0" right="0" top="0" bottom="0" header="0.51181102362204722" footer="0.51181102362204722"/>
  <pageSetup paperSize="9" scale="42" firstPageNumber="0" fitToHeight="0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44F2-C0C3-4886-825E-47F2C2D45A3B}">
  <sheetPr codeName="Feuil21">
    <pageSetUpPr fitToPage="1"/>
  </sheetPr>
  <dimension ref="A1:Q119"/>
  <sheetViews>
    <sheetView zoomScale="50" zoomScaleNormal="50" workbookViewId="0">
      <selection activeCell="F3" sqref="F3"/>
    </sheetView>
  </sheetViews>
  <sheetFormatPr baseColWidth="10" defaultColWidth="11.42578125" defaultRowHeight="18" x14ac:dyDescent="0.2"/>
  <cols>
    <col min="1" max="1" width="0.28515625" customWidth="1"/>
    <col min="2" max="2" width="14.28515625" style="1" bestFit="1" customWidth="1"/>
    <col min="3" max="3" width="19.28515625" style="1" customWidth="1"/>
    <col min="4" max="4" width="15.85546875" style="1" customWidth="1"/>
    <col min="5" max="5" width="52.7109375" style="1" customWidth="1"/>
    <col min="6" max="6" width="9.7109375" style="1" customWidth="1"/>
    <col min="7" max="7" width="10.28515625" style="1" customWidth="1"/>
    <col min="8" max="8" width="24.7109375" style="1" customWidth="1"/>
    <col min="9" max="9" width="16.5703125" style="56" customWidth="1"/>
    <col min="10" max="10" width="20.42578125" style="1" customWidth="1"/>
    <col min="11" max="11" width="14.42578125" style="1" customWidth="1"/>
    <col min="13" max="13" width="11.42578125" style="1"/>
    <col min="14" max="14" width="12.7109375" style="1" bestFit="1" customWidth="1"/>
    <col min="15" max="16384" width="11.42578125" style="1"/>
  </cols>
  <sheetData>
    <row r="1" spans="1:17" ht="30" customHeight="1" thickTop="1" x14ac:dyDescent="0.2">
      <c r="B1" s="114" t="s">
        <v>12</v>
      </c>
      <c r="C1" s="115"/>
      <c r="D1" s="115"/>
      <c r="E1" s="115"/>
      <c r="F1" s="118">
        <v>45823</v>
      </c>
      <c r="G1" s="119"/>
      <c r="H1" s="122" t="s">
        <v>13</v>
      </c>
      <c r="I1" s="123"/>
      <c r="J1" s="123"/>
      <c r="K1" s="123"/>
    </row>
    <row r="2" spans="1:17" ht="30" customHeight="1" thickBot="1" x14ac:dyDescent="0.25">
      <c r="B2" s="116"/>
      <c r="C2" s="117"/>
      <c r="D2" s="117"/>
      <c r="E2" s="117"/>
      <c r="F2" s="120"/>
      <c r="G2" s="121"/>
      <c r="H2" s="116"/>
      <c r="I2" s="117"/>
      <c r="J2" s="117"/>
      <c r="K2" s="117"/>
    </row>
    <row r="3" spans="1:17" s="11" customFormat="1" ht="55.5" customHeight="1" thickTop="1" thickBot="1" x14ac:dyDescent="0.25">
      <c r="B3" s="36" t="s">
        <v>2</v>
      </c>
      <c r="C3" s="37" t="s">
        <v>3</v>
      </c>
      <c r="D3" s="37" t="s">
        <v>4</v>
      </c>
      <c r="E3" s="37" t="s">
        <v>14</v>
      </c>
      <c r="F3" s="37" t="s">
        <v>6</v>
      </c>
      <c r="G3" s="38" t="s">
        <v>7</v>
      </c>
      <c r="H3" s="37" t="s">
        <v>15</v>
      </c>
      <c r="I3" s="37" t="s">
        <v>16</v>
      </c>
      <c r="J3" s="37" t="s">
        <v>17</v>
      </c>
      <c r="K3" s="37" t="s">
        <v>18</v>
      </c>
    </row>
    <row r="4" spans="1:17" s="11" customFormat="1" ht="46.5" thickTop="1" thickBot="1" x14ac:dyDescent="0.25">
      <c r="B4" s="39" t="str">
        <f>'[1]Temps corr'!A4</f>
        <v>Record</v>
      </c>
      <c r="C4" s="40" t="str">
        <f>'[1]Temps corr'!B4</f>
        <v>POLYTECHNIQUE ( Référence 2012 )</v>
      </c>
      <c r="D4" s="40" t="str">
        <f>'[1]Temps corr'!C4</f>
        <v>Palaiseau</v>
      </c>
      <c r="E4" s="40" t="str">
        <f>'[1]Temps corr'!D4</f>
        <v>FERRERO Michel - Alexandre Rosinski - BOYAUD Mathieu - GODDE Olivier - THECKES Benoit</v>
      </c>
      <c r="F4" s="41"/>
      <c r="G4" s="42"/>
      <c r="H4" s="43">
        <f>'[1]Temps corr'!L4</f>
        <v>5.6805555555555554E-2</v>
      </c>
      <c r="I4" s="44"/>
      <c r="J4" s="45"/>
      <c r="K4" s="46"/>
    </row>
    <row r="5" spans="1:17" ht="49.9" customHeight="1" thickTop="1" x14ac:dyDescent="0.2">
      <c r="A5" s="47" t="str">
        <f t="shared" ref="A5:A33" si="0">CONCATENATE(F5,K5)</f>
        <v>F1</v>
      </c>
      <c r="B5" s="19">
        <v>4</v>
      </c>
      <c r="C5" s="20" t="s">
        <v>19</v>
      </c>
      <c r="D5" s="21" t="s">
        <v>20</v>
      </c>
      <c r="E5" s="21" t="s">
        <v>21</v>
      </c>
      <c r="F5" s="31" t="str">
        <f>VLOOKUP(B5,[1]Equipes!A:J,2,FALSE)</f>
        <v>F</v>
      </c>
      <c r="G5" s="23">
        <f>ROUND(VLOOKUP(B5,[1]Equipes!$A$2:$J$41,10,0),0)</f>
        <v>34</v>
      </c>
      <c r="H5" s="48">
        <v>6.6354166666666659E-2</v>
      </c>
      <c r="I5" s="49">
        <f t="shared" ref="I5:I33" si="1">H5-$H$4</f>
        <v>9.5486111111111049E-3</v>
      </c>
      <c r="J5" s="50">
        <f t="shared" ref="J5:J33" si="2">H5-MIN(H$5:H$33)</f>
        <v>6.5393518518518934E-3</v>
      </c>
      <c r="K5" s="51">
        <f t="shared" ref="K5:K33" si="3">IF(F5=F4,K4+1,1)</f>
        <v>1</v>
      </c>
      <c r="P5"/>
      <c r="Q5"/>
    </row>
    <row r="6" spans="1:17" ht="49.9" customHeight="1" x14ac:dyDescent="0.2">
      <c r="A6" s="47" t="str">
        <f t="shared" si="0"/>
        <v>F2</v>
      </c>
      <c r="B6" s="19">
        <v>10</v>
      </c>
      <c r="C6" s="28" t="s">
        <v>22</v>
      </c>
      <c r="D6" s="29" t="s">
        <v>23</v>
      </c>
      <c r="E6" s="29" t="s">
        <v>24</v>
      </c>
      <c r="F6" s="31" t="str">
        <f>VLOOKUP(B6,[1]Equipes!A:J,2,FALSE)</f>
        <v>F</v>
      </c>
      <c r="G6" s="23">
        <f>ROUND(VLOOKUP(B6,[1]Equipes!$A$2:$J$41,10,0),0)</f>
        <v>62</v>
      </c>
      <c r="H6" s="52">
        <v>6.8078703703703669E-2</v>
      </c>
      <c r="I6" s="53">
        <f t="shared" si="1"/>
        <v>1.1273148148148115E-2</v>
      </c>
      <c r="J6" s="50">
        <f t="shared" si="2"/>
        <v>8.2638888888889039E-3</v>
      </c>
      <c r="K6" s="51">
        <f t="shared" si="3"/>
        <v>2</v>
      </c>
      <c r="P6"/>
      <c r="Q6"/>
    </row>
    <row r="7" spans="1:17" ht="49.9" customHeight="1" x14ac:dyDescent="0.2">
      <c r="A7" s="47" t="str">
        <f t="shared" si="0"/>
        <v>F3</v>
      </c>
      <c r="B7" s="19">
        <v>11</v>
      </c>
      <c r="C7" s="28" t="s">
        <v>25</v>
      </c>
      <c r="D7" s="29" t="s">
        <v>26</v>
      </c>
      <c r="E7" s="29" t="s">
        <v>27</v>
      </c>
      <c r="F7" s="31" t="str">
        <f>VLOOKUP(B7,[1]Equipes!A:J,2,FALSE)</f>
        <v>F</v>
      </c>
      <c r="G7" s="23">
        <f>ROUND(VLOOKUP(B7,[1]Equipes!$A$2:$J$41,10,0),0)</f>
        <v>50</v>
      </c>
      <c r="H7" s="52">
        <v>7.2488425925925914E-2</v>
      </c>
      <c r="I7" s="53">
        <f t="shared" si="1"/>
        <v>1.5682870370370361E-2</v>
      </c>
      <c r="J7" s="50">
        <f t="shared" si="2"/>
        <v>1.2673611111111149E-2</v>
      </c>
      <c r="K7" s="51">
        <f t="shared" si="3"/>
        <v>3</v>
      </c>
      <c r="P7"/>
      <c r="Q7"/>
    </row>
    <row r="8" spans="1:17" ht="49.9" customHeight="1" x14ac:dyDescent="0.2">
      <c r="A8" s="47" t="str">
        <f t="shared" si="0"/>
        <v>F4</v>
      </c>
      <c r="B8" s="19">
        <v>7</v>
      </c>
      <c r="C8" s="28" t="s">
        <v>28</v>
      </c>
      <c r="D8" s="29" t="s">
        <v>23</v>
      </c>
      <c r="E8" s="29" t="s">
        <v>29</v>
      </c>
      <c r="F8" s="31" t="str">
        <f>VLOOKUP(B8,[1]Equipes!A:J,2,FALSE)</f>
        <v>F</v>
      </c>
      <c r="G8" s="23">
        <f>ROUND(VLOOKUP(B8,[1]Equipes!$A$2:$J$41,10,0),0)</f>
        <v>52</v>
      </c>
      <c r="H8" s="52">
        <v>7.4918981481481517E-2</v>
      </c>
      <c r="I8" s="53">
        <f t="shared" si="1"/>
        <v>1.8113425925925963E-2</v>
      </c>
      <c r="J8" s="50">
        <f t="shared" si="2"/>
        <v>1.5104166666666752E-2</v>
      </c>
      <c r="K8" s="51">
        <f t="shared" si="3"/>
        <v>4</v>
      </c>
      <c r="P8" s="124"/>
      <c r="Q8"/>
    </row>
    <row r="9" spans="1:17" ht="49.9" customHeight="1" x14ac:dyDescent="0.2">
      <c r="A9" s="47" t="str">
        <f t="shared" si="0"/>
        <v>F5</v>
      </c>
      <c r="B9" s="19">
        <v>24</v>
      </c>
      <c r="C9" s="28" t="s">
        <v>30</v>
      </c>
      <c r="D9" s="29" t="s">
        <v>23</v>
      </c>
      <c r="E9" s="29" t="s">
        <v>31</v>
      </c>
      <c r="F9" s="31" t="str">
        <f>VLOOKUP(B9,[1]Equipes!A:J,2,FALSE)</f>
        <v>F</v>
      </c>
      <c r="G9" s="23">
        <f>ROUND(VLOOKUP(B9,[1]Equipes!$A$2:$J$41,10,0),0)</f>
        <v>44</v>
      </c>
      <c r="H9" s="52">
        <v>7.6493055555555578E-2</v>
      </c>
      <c r="I9" s="53">
        <f t="shared" si="1"/>
        <v>1.9687500000000024E-2</v>
      </c>
      <c r="J9" s="50">
        <f t="shared" si="2"/>
        <v>1.6678240740740813E-2</v>
      </c>
      <c r="K9" s="51">
        <f t="shared" si="3"/>
        <v>5</v>
      </c>
      <c r="P9" s="124"/>
      <c r="Q9"/>
    </row>
    <row r="10" spans="1:17" ht="49.9" customHeight="1" x14ac:dyDescent="0.2">
      <c r="A10" s="47" t="str">
        <f t="shared" si="0"/>
        <v>F6</v>
      </c>
      <c r="B10" s="19">
        <v>14</v>
      </c>
      <c r="C10" s="28" t="s">
        <v>32</v>
      </c>
      <c r="D10" s="29" t="s">
        <v>33</v>
      </c>
      <c r="E10" s="29" t="s">
        <v>34</v>
      </c>
      <c r="F10" s="31" t="str">
        <f>VLOOKUP(B10,[1]Equipes!A:J,2,FALSE)</f>
        <v>F</v>
      </c>
      <c r="G10" s="23">
        <f>ROUND(VLOOKUP(B10,[1]Equipes!$A$2:$J$41,10,0),0)</f>
        <v>42</v>
      </c>
      <c r="H10" s="54">
        <v>7.7581018518518507E-2</v>
      </c>
      <c r="I10" s="53">
        <f t="shared" si="1"/>
        <v>2.0775462962962954E-2</v>
      </c>
      <c r="J10" s="50">
        <f t="shared" si="2"/>
        <v>1.7766203703703742E-2</v>
      </c>
      <c r="K10" s="51">
        <f t="shared" si="3"/>
        <v>6</v>
      </c>
    </row>
    <row r="11" spans="1:17" ht="49.9" customHeight="1" x14ac:dyDescent="0.2">
      <c r="A11" s="47" t="str">
        <f t="shared" si="0"/>
        <v>F7</v>
      </c>
      <c r="B11" s="19">
        <v>1</v>
      </c>
      <c r="C11" s="28" t="s">
        <v>35</v>
      </c>
      <c r="D11" s="29" t="s">
        <v>36</v>
      </c>
      <c r="E11" s="29" t="s">
        <v>37</v>
      </c>
      <c r="F11" s="31" t="str">
        <f>VLOOKUP(B11,[1]Equipes!A:J,2,FALSE)</f>
        <v>F</v>
      </c>
      <c r="G11" s="23">
        <f>ROUND(VLOOKUP(B11,[1]Equipes!$A$2:$J$41,10,0),0)</f>
        <v>55</v>
      </c>
      <c r="H11" s="52">
        <v>8.1886574074074084E-2</v>
      </c>
      <c r="I11" s="53">
        <f t="shared" si="1"/>
        <v>2.508101851851853E-2</v>
      </c>
      <c r="J11" s="50">
        <f t="shared" si="2"/>
        <v>2.2071759259259319E-2</v>
      </c>
      <c r="K11" s="51">
        <f t="shared" si="3"/>
        <v>7</v>
      </c>
    </row>
    <row r="12" spans="1:17" ht="49.9" customHeight="1" x14ac:dyDescent="0.2">
      <c r="A12" s="47" t="str">
        <f t="shared" si="0"/>
        <v>F8</v>
      </c>
      <c r="B12" s="19">
        <v>9</v>
      </c>
      <c r="C12" s="28" t="s">
        <v>38</v>
      </c>
      <c r="D12" s="29" t="s">
        <v>39</v>
      </c>
      <c r="E12" s="29" t="s">
        <v>40</v>
      </c>
      <c r="F12" s="31" t="str">
        <f>VLOOKUP(B12,[1]Equipes!A:J,2,FALSE)</f>
        <v>F</v>
      </c>
      <c r="G12" s="23">
        <f>ROUND(VLOOKUP(B12,[1]Equipes!$A$2:$J$41,10,0),0)</f>
        <v>57</v>
      </c>
      <c r="H12" s="52">
        <v>9.6319444444444402E-2</v>
      </c>
      <c r="I12" s="53">
        <f t="shared" si="1"/>
        <v>3.9513888888888848E-2</v>
      </c>
      <c r="J12" s="50">
        <f t="shared" si="2"/>
        <v>3.6504629629629637E-2</v>
      </c>
      <c r="K12" s="51">
        <f t="shared" si="3"/>
        <v>8</v>
      </c>
    </row>
    <row r="13" spans="1:17" ht="49.9" customHeight="1" x14ac:dyDescent="0.2">
      <c r="A13" s="47" t="str">
        <f t="shared" si="0"/>
        <v>H1</v>
      </c>
      <c r="B13" s="19">
        <v>19</v>
      </c>
      <c r="C13" s="28" t="s">
        <v>41</v>
      </c>
      <c r="D13" s="29" t="s">
        <v>39</v>
      </c>
      <c r="E13" s="29" t="s">
        <v>42</v>
      </c>
      <c r="F13" s="31" t="str">
        <f>VLOOKUP(B13,[1]Equipes!A:J,2,FALSE)</f>
        <v>H</v>
      </c>
      <c r="G13" s="23">
        <f>ROUND(VLOOKUP(B13,[1]Equipes!$A$2:$J$41,10,0),0)</f>
        <v>60</v>
      </c>
      <c r="H13" s="52">
        <v>5.9814814814814765E-2</v>
      </c>
      <c r="I13" s="53">
        <f t="shared" si="1"/>
        <v>3.0092592592592116E-3</v>
      </c>
      <c r="J13" s="50">
        <f t="shared" si="2"/>
        <v>0</v>
      </c>
      <c r="K13" s="51">
        <f t="shared" si="3"/>
        <v>1</v>
      </c>
    </row>
    <row r="14" spans="1:17" ht="49.9" customHeight="1" x14ac:dyDescent="0.2">
      <c r="A14" s="47" t="str">
        <f t="shared" si="0"/>
        <v>H2</v>
      </c>
      <c r="B14" s="19">
        <v>18</v>
      </c>
      <c r="C14" s="28" t="s">
        <v>43</v>
      </c>
      <c r="D14" s="29" t="s">
        <v>44</v>
      </c>
      <c r="E14" s="29" t="s">
        <v>45</v>
      </c>
      <c r="F14" s="31" t="str">
        <f>VLOOKUP(B14,[1]Equipes!A:J,2,FALSE)</f>
        <v>H</v>
      </c>
      <c r="G14" s="23">
        <f>ROUND(VLOOKUP(B14,[1]Equipes!$A$2:$J$41,10,0),0)</f>
        <v>51</v>
      </c>
      <c r="H14" s="52">
        <v>6.4490740740740737E-2</v>
      </c>
      <c r="I14" s="53">
        <f t="shared" si="1"/>
        <v>7.6851851851851838E-3</v>
      </c>
      <c r="J14" s="50">
        <f t="shared" si="2"/>
        <v>4.6759259259259722E-3</v>
      </c>
      <c r="K14" s="51">
        <f t="shared" si="3"/>
        <v>2</v>
      </c>
    </row>
    <row r="15" spans="1:17" ht="49.9" customHeight="1" x14ac:dyDescent="0.2">
      <c r="A15" s="47" t="str">
        <f t="shared" si="0"/>
        <v>H3</v>
      </c>
      <c r="B15" s="19">
        <v>8</v>
      </c>
      <c r="C15" s="28" t="s">
        <v>46</v>
      </c>
      <c r="D15" s="29" t="s">
        <v>23</v>
      </c>
      <c r="E15" s="29" t="s">
        <v>47</v>
      </c>
      <c r="F15" s="31" t="str">
        <f>VLOOKUP(B15,[1]Equipes!A:J,2,FALSE)</f>
        <v>H</v>
      </c>
      <c r="G15" s="23">
        <f>ROUND(VLOOKUP(B15,[1]Equipes!$A$2:$J$41,10,0),0)</f>
        <v>47</v>
      </c>
      <c r="H15" s="52">
        <v>6.5949074074074077E-2</v>
      </c>
      <c r="I15" s="53">
        <f t="shared" si="1"/>
        <v>9.143518518518523E-3</v>
      </c>
      <c r="J15" s="50">
        <f t="shared" si="2"/>
        <v>6.1342592592593115E-3</v>
      </c>
      <c r="K15" s="51">
        <f t="shared" si="3"/>
        <v>3</v>
      </c>
    </row>
    <row r="16" spans="1:17" ht="49.9" customHeight="1" x14ac:dyDescent="0.2">
      <c r="A16" s="47" t="str">
        <f t="shared" si="0"/>
        <v>H4</v>
      </c>
      <c r="B16" s="19">
        <v>15</v>
      </c>
      <c r="C16" s="28" t="s">
        <v>48</v>
      </c>
      <c r="D16" s="29" t="s">
        <v>33</v>
      </c>
      <c r="E16" s="29" t="s">
        <v>49</v>
      </c>
      <c r="F16" s="31" t="str">
        <f>VLOOKUP(B16,[1]Equipes!A:J,2,FALSE)</f>
        <v>H</v>
      </c>
      <c r="G16" s="23">
        <f>ROUND(VLOOKUP(B16,[1]Equipes!$A$2:$J$41,10,0),0)</f>
        <v>55</v>
      </c>
      <c r="H16" s="52">
        <v>6.8761574074074086E-2</v>
      </c>
      <c r="I16" s="53">
        <f t="shared" si="1"/>
        <v>1.1956018518518532E-2</v>
      </c>
      <c r="J16" s="50">
        <f t="shared" si="2"/>
        <v>8.9467592592593209E-3</v>
      </c>
      <c r="K16" s="51">
        <f t="shared" si="3"/>
        <v>4</v>
      </c>
    </row>
    <row r="17" spans="1:14" ht="49.9" customHeight="1" x14ac:dyDescent="0.2">
      <c r="A17" s="47" t="str">
        <f t="shared" si="0"/>
        <v>H5</v>
      </c>
      <c r="B17" s="19">
        <v>3</v>
      </c>
      <c r="C17" s="28" t="s">
        <v>50</v>
      </c>
      <c r="D17" s="29" t="s">
        <v>51</v>
      </c>
      <c r="E17" s="29" t="s">
        <v>52</v>
      </c>
      <c r="F17" s="31" t="str">
        <f>VLOOKUP(B17,[1]Equipes!A:J,2,FALSE)</f>
        <v>H</v>
      </c>
      <c r="G17" s="23">
        <f>ROUND(VLOOKUP(B17,[1]Equipes!$A$2:$J$41,10,0),0)</f>
        <v>37</v>
      </c>
      <c r="H17" s="52">
        <v>6.9513888888888875E-2</v>
      </c>
      <c r="I17" s="53">
        <f t="shared" si="1"/>
        <v>1.2708333333333321E-2</v>
      </c>
      <c r="J17" s="50">
        <f t="shared" si="2"/>
        <v>9.6990740740741099E-3</v>
      </c>
      <c r="K17" s="51">
        <f t="shared" si="3"/>
        <v>5</v>
      </c>
    </row>
    <row r="18" spans="1:14" ht="49.9" customHeight="1" x14ac:dyDescent="0.2">
      <c r="A18" s="47" t="str">
        <f t="shared" si="0"/>
        <v>H6</v>
      </c>
      <c r="B18" s="19">
        <v>20</v>
      </c>
      <c r="C18" s="28" t="s">
        <v>53</v>
      </c>
      <c r="D18" s="29" t="s">
        <v>54</v>
      </c>
      <c r="E18" s="29" t="s">
        <v>55</v>
      </c>
      <c r="F18" s="31" t="str">
        <f>VLOOKUP(B18,[1]Equipes!A:J,2,FALSE)</f>
        <v>H</v>
      </c>
      <c r="G18" s="23">
        <f>ROUND(VLOOKUP(B18,[1]Equipes!$A$2:$J$41,10,0),0)</f>
        <v>53</v>
      </c>
      <c r="H18" s="52">
        <v>7.4953703703703689E-2</v>
      </c>
      <c r="I18" s="53">
        <f t="shared" si="1"/>
        <v>1.8148148148148135E-2</v>
      </c>
      <c r="J18" s="50">
        <f t="shared" si="2"/>
        <v>1.5138888888888924E-2</v>
      </c>
      <c r="K18" s="51">
        <f t="shared" si="3"/>
        <v>6</v>
      </c>
    </row>
    <row r="19" spans="1:14" ht="49.9" customHeight="1" x14ac:dyDescent="0.2">
      <c r="A19" s="47" t="str">
        <f t="shared" si="0"/>
        <v>H7</v>
      </c>
      <c r="B19" s="19">
        <v>26</v>
      </c>
      <c r="C19" s="28" t="s">
        <v>56</v>
      </c>
      <c r="D19" s="29" t="s">
        <v>57</v>
      </c>
      <c r="E19" s="29" t="s">
        <v>58</v>
      </c>
      <c r="F19" s="31" t="str">
        <f>VLOOKUP(B19,[1]Equipes!A:J,2,FALSE)</f>
        <v>H</v>
      </c>
      <c r="G19" s="23">
        <f>ROUND(VLOOKUP(B19,[1]Equipes!$A$2:$J$41,10,0),0)</f>
        <v>60</v>
      </c>
      <c r="H19" s="52">
        <v>7.6666666666666661E-2</v>
      </c>
      <c r="I19" s="53">
        <f t="shared" si="1"/>
        <v>1.9861111111111107E-2</v>
      </c>
      <c r="J19" s="50">
        <f t="shared" si="2"/>
        <v>1.6851851851851896E-2</v>
      </c>
      <c r="K19" s="51">
        <f t="shared" si="3"/>
        <v>7</v>
      </c>
    </row>
    <row r="20" spans="1:14" ht="49.9" customHeight="1" x14ac:dyDescent="0.2">
      <c r="A20" s="47" t="str">
        <f t="shared" si="0"/>
        <v>H8</v>
      </c>
      <c r="B20" s="19">
        <v>25</v>
      </c>
      <c r="C20" s="28" t="s">
        <v>59</v>
      </c>
      <c r="D20" s="29" t="s">
        <v>60</v>
      </c>
      <c r="E20" s="29" t="s">
        <v>61</v>
      </c>
      <c r="F20" s="31" t="str">
        <f>VLOOKUP(B20,[1]Equipes!A:J,2,FALSE)</f>
        <v>H</v>
      </c>
      <c r="G20" s="23">
        <f>ROUND(VLOOKUP(B20,[1]Equipes!$A$2:$J$41,10,0),0)</f>
        <v>60</v>
      </c>
      <c r="H20" s="52">
        <v>7.7013888888888937E-2</v>
      </c>
      <c r="I20" s="53">
        <f t="shared" si="1"/>
        <v>2.0208333333333384E-2</v>
      </c>
      <c r="J20" s="50">
        <f t="shared" si="2"/>
        <v>1.7199074074074172E-2</v>
      </c>
      <c r="K20" s="51">
        <f t="shared" si="3"/>
        <v>8</v>
      </c>
    </row>
    <row r="21" spans="1:14" ht="49.9" customHeight="1" x14ac:dyDescent="0.2">
      <c r="A21" s="47" t="str">
        <f t="shared" si="0"/>
        <v>H9</v>
      </c>
      <c r="B21" s="19">
        <v>13</v>
      </c>
      <c r="C21" s="28" t="s">
        <v>62</v>
      </c>
      <c r="D21" s="29" t="s">
        <v>60</v>
      </c>
      <c r="E21" s="29" t="s">
        <v>63</v>
      </c>
      <c r="F21" s="31" t="str">
        <f>VLOOKUP(B21,[1]Equipes!A:J,2,FALSE)</f>
        <v>H</v>
      </c>
      <c r="G21" s="23">
        <f>ROUND(VLOOKUP(B21,[1]Equipes!$A$2:$J$41,10,0),0)</f>
        <v>47</v>
      </c>
      <c r="H21" s="52">
        <v>8.2673611111111114E-2</v>
      </c>
      <c r="I21" s="53">
        <f t="shared" si="1"/>
        <v>2.5868055555555561E-2</v>
      </c>
      <c r="J21" s="50">
        <f t="shared" si="2"/>
        <v>2.2858796296296349E-2</v>
      </c>
      <c r="K21" s="51">
        <f t="shared" si="3"/>
        <v>9</v>
      </c>
    </row>
    <row r="22" spans="1:14" ht="49.9" customHeight="1" x14ac:dyDescent="0.2">
      <c r="A22" s="47" t="str">
        <f t="shared" si="0"/>
        <v>H10</v>
      </c>
      <c r="B22" s="19">
        <v>29</v>
      </c>
      <c r="C22" s="28" t="s">
        <v>64</v>
      </c>
      <c r="D22" s="29" t="s">
        <v>65</v>
      </c>
      <c r="E22" s="29" t="s">
        <v>66</v>
      </c>
      <c r="F22" s="31" t="str">
        <f>VLOOKUP(B22,[1]Equipes!A:J,2,FALSE)</f>
        <v>H</v>
      </c>
      <c r="G22" s="23">
        <f>ROUND(VLOOKUP(B22,[1]Equipes!$A$2:$J$41,10,0),0)</f>
        <v>26</v>
      </c>
      <c r="H22" s="52">
        <v>9.0972222222222232E-2</v>
      </c>
      <c r="I22" s="53">
        <f t="shared" si="1"/>
        <v>3.4166666666666679E-2</v>
      </c>
      <c r="J22" s="50">
        <f t="shared" si="2"/>
        <v>3.1157407407407467E-2</v>
      </c>
      <c r="K22" s="51">
        <f t="shared" si="3"/>
        <v>10</v>
      </c>
    </row>
    <row r="23" spans="1:14" ht="49.9" customHeight="1" x14ac:dyDescent="0.2">
      <c r="A23" s="47" t="str">
        <f t="shared" si="0"/>
        <v>M1</v>
      </c>
      <c r="B23" s="19">
        <v>6</v>
      </c>
      <c r="C23" s="28" t="s">
        <v>67</v>
      </c>
      <c r="D23" s="29" t="s">
        <v>44</v>
      </c>
      <c r="E23" s="29" t="s">
        <v>68</v>
      </c>
      <c r="F23" s="31" t="str">
        <f>VLOOKUP(B23,[1]Equipes!A:J,2,FALSE)</f>
        <v>M</v>
      </c>
      <c r="G23" s="23">
        <f>ROUND(VLOOKUP(B23,[1]Equipes!$A$2:$J$41,10,0),0)</f>
        <v>69</v>
      </c>
      <c r="H23" s="54">
        <v>6.4629629629629648E-2</v>
      </c>
      <c r="I23" s="53">
        <f t="shared" si="1"/>
        <v>7.8240740740740944E-3</v>
      </c>
      <c r="J23" s="50">
        <f t="shared" si="2"/>
        <v>4.8148148148148828E-3</v>
      </c>
      <c r="K23" s="51">
        <f t="shared" si="3"/>
        <v>1</v>
      </c>
    </row>
    <row r="24" spans="1:14" ht="49.9" customHeight="1" x14ac:dyDescent="0.2">
      <c r="A24" s="47" t="str">
        <f t="shared" si="0"/>
        <v>M2</v>
      </c>
      <c r="B24" s="19">
        <v>2</v>
      </c>
      <c r="C24" s="28" t="s">
        <v>69</v>
      </c>
      <c r="D24" s="29" t="s">
        <v>39</v>
      </c>
      <c r="E24" s="29" t="s">
        <v>70</v>
      </c>
      <c r="F24" s="31" t="str">
        <f>VLOOKUP(B24,[1]Equipes!A:J,2,FALSE)</f>
        <v>M</v>
      </c>
      <c r="G24" s="23">
        <f>ROUND(VLOOKUP(B24,[1]Equipes!$A$2:$J$41,10,0),0)</f>
        <v>52</v>
      </c>
      <c r="H24" s="52">
        <v>6.5405092592592584E-2</v>
      </c>
      <c r="I24" s="53">
        <f t="shared" si="1"/>
        <v>8.5995370370370305E-3</v>
      </c>
      <c r="J24" s="50">
        <f t="shared" si="2"/>
        <v>5.590277777777819E-3</v>
      </c>
      <c r="K24" s="51">
        <f t="shared" si="3"/>
        <v>2</v>
      </c>
    </row>
    <row r="25" spans="1:14" ht="49.9" customHeight="1" x14ac:dyDescent="0.2">
      <c r="A25" s="47" t="str">
        <f t="shared" si="0"/>
        <v>M3</v>
      </c>
      <c r="B25" s="19">
        <v>22</v>
      </c>
      <c r="C25" s="28" t="s">
        <v>71</v>
      </c>
      <c r="D25" s="29" t="s">
        <v>44</v>
      </c>
      <c r="E25" s="29" t="s">
        <v>72</v>
      </c>
      <c r="F25" s="31" t="str">
        <f>VLOOKUP(B25,[1]Equipes!A:J,2,FALSE)</f>
        <v>M</v>
      </c>
      <c r="G25" s="23">
        <f>ROUND(VLOOKUP(B25,[1]Equipes!$A$2:$J$41,10,0),0)</f>
        <v>51</v>
      </c>
      <c r="H25" s="52">
        <v>6.8437499999999984E-2</v>
      </c>
      <c r="I25" s="53">
        <f t="shared" si="1"/>
        <v>1.1631944444444431E-2</v>
      </c>
      <c r="J25" s="50">
        <f t="shared" si="2"/>
        <v>8.6226851851852193E-3</v>
      </c>
      <c r="K25" s="51">
        <f t="shared" si="3"/>
        <v>3</v>
      </c>
    </row>
    <row r="26" spans="1:14" ht="49.9" customHeight="1" x14ac:dyDescent="0.2">
      <c r="A26" s="47" t="str">
        <f t="shared" si="0"/>
        <v>M4</v>
      </c>
      <c r="B26" s="19">
        <v>27</v>
      </c>
      <c r="C26" s="28" t="s">
        <v>73</v>
      </c>
      <c r="D26" s="29" t="s">
        <v>74</v>
      </c>
      <c r="E26" s="29" t="s">
        <v>75</v>
      </c>
      <c r="F26" s="31" t="str">
        <f>VLOOKUP(B26,[1]Equipes!A:J,2,FALSE)</f>
        <v>M</v>
      </c>
      <c r="G26" s="23">
        <f>ROUND(VLOOKUP(B26,[1]Equipes!$A$2:$J$41,10,0),0)</f>
        <v>126</v>
      </c>
      <c r="H26" s="52">
        <v>6.8692129629629672E-2</v>
      </c>
      <c r="I26" s="53">
        <f t="shared" si="1"/>
        <v>1.1886574074074119E-2</v>
      </c>
      <c r="J26" s="50">
        <f t="shared" si="2"/>
        <v>8.8773148148149073E-3</v>
      </c>
      <c r="K26" s="51">
        <f t="shared" si="3"/>
        <v>4</v>
      </c>
    </row>
    <row r="27" spans="1:14" ht="49.9" customHeight="1" x14ac:dyDescent="0.2">
      <c r="A27" s="47" t="str">
        <f t="shared" si="0"/>
        <v>M5</v>
      </c>
      <c r="B27" s="19">
        <v>28</v>
      </c>
      <c r="C27" s="28" t="s">
        <v>76</v>
      </c>
      <c r="D27" s="29" t="s">
        <v>77</v>
      </c>
      <c r="E27" s="29" t="s">
        <v>78</v>
      </c>
      <c r="F27" s="31" t="str">
        <f>VLOOKUP(B27,[1]Equipes!A:J,2,FALSE)</f>
        <v>M</v>
      </c>
      <c r="G27" s="23">
        <f>ROUND(VLOOKUP(B27,[1]Equipes!$A$2:$J$41,10,0),0)</f>
        <v>56</v>
      </c>
      <c r="H27" s="52">
        <v>6.9340277777777792E-2</v>
      </c>
      <c r="I27" s="53">
        <f t="shared" si="1"/>
        <v>1.2534722222222239E-2</v>
      </c>
      <c r="J27" s="50">
        <f t="shared" si="2"/>
        <v>9.5254629629630272E-3</v>
      </c>
      <c r="K27" s="51">
        <f t="shared" si="3"/>
        <v>5</v>
      </c>
    </row>
    <row r="28" spans="1:14" ht="49.9" customHeight="1" x14ac:dyDescent="0.2">
      <c r="A28" s="47" t="str">
        <f t="shared" si="0"/>
        <v>M6</v>
      </c>
      <c r="B28" s="19">
        <v>23</v>
      </c>
      <c r="C28" s="28" t="s">
        <v>79</v>
      </c>
      <c r="D28" s="29" t="s">
        <v>57</v>
      </c>
      <c r="E28" s="29" t="s">
        <v>80</v>
      </c>
      <c r="F28" s="31" t="str">
        <f>VLOOKUP(B28,[1]Equipes!A:J,2,FALSE)</f>
        <v>M</v>
      </c>
      <c r="G28" s="23">
        <f>ROUND(VLOOKUP(B28,[1]Equipes!$A$2:$J$41,10,0),0)</f>
        <v>60</v>
      </c>
      <c r="H28" s="55">
        <v>7.3819444444444438E-2</v>
      </c>
      <c r="I28" s="53">
        <f t="shared" si="1"/>
        <v>1.7013888888888884E-2</v>
      </c>
      <c r="J28" s="50">
        <f t="shared" si="2"/>
        <v>1.4004629629629672E-2</v>
      </c>
      <c r="K28" s="51">
        <f t="shared" si="3"/>
        <v>6</v>
      </c>
    </row>
    <row r="29" spans="1:14" ht="49.9" customHeight="1" x14ac:dyDescent="0.2">
      <c r="A29" s="47" t="str">
        <f t="shared" si="0"/>
        <v>M7</v>
      </c>
      <c r="B29" s="19">
        <v>5</v>
      </c>
      <c r="C29" s="28" t="s">
        <v>81</v>
      </c>
      <c r="D29" s="29" t="s">
        <v>33</v>
      </c>
      <c r="E29" s="29" t="s">
        <v>82</v>
      </c>
      <c r="F29" s="31" t="str">
        <f>VLOOKUP(B29,[1]Equipes!A:J,2,FALSE)</f>
        <v>M</v>
      </c>
      <c r="G29" s="23">
        <f>ROUND(VLOOKUP(B29,[1]Equipes!$A$2:$J$41,10,0),0)</f>
        <v>55</v>
      </c>
      <c r="H29" s="52">
        <v>7.3993055555555576E-2</v>
      </c>
      <c r="I29" s="53">
        <f t="shared" si="1"/>
        <v>1.7187500000000022E-2</v>
      </c>
      <c r="J29" s="50">
        <f t="shared" si="2"/>
        <v>1.4178240740740811E-2</v>
      </c>
      <c r="K29" s="51">
        <f t="shared" si="3"/>
        <v>7</v>
      </c>
      <c r="N29" s="35"/>
    </row>
    <row r="30" spans="1:14" ht="49.9" customHeight="1" x14ac:dyDescent="0.2">
      <c r="A30" s="47" t="str">
        <f t="shared" si="0"/>
        <v>M8</v>
      </c>
      <c r="B30" s="19">
        <v>21</v>
      </c>
      <c r="C30" s="28" t="s">
        <v>83</v>
      </c>
      <c r="D30" s="29" t="s">
        <v>57</v>
      </c>
      <c r="E30" s="29" t="s">
        <v>84</v>
      </c>
      <c r="F30" s="31" t="str">
        <f>VLOOKUP(B30,[1]Equipes!A:J,2,FALSE)</f>
        <v>M</v>
      </c>
      <c r="G30" s="23">
        <f>ROUND(VLOOKUP(B30,[1]Equipes!$A$2:$J$41,10,0),0)</f>
        <v>52</v>
      </c>
      <c r="H30" s="55">
        <v>7.472222222222219E-2</v>
      </c>
      <c r="I30" s="53">
        <f t="shared" si="1"/>
        <v>1.7916666666666636E-2</v>
      </c>
      <c r="J30" s="50">
        <f t="shared" si="2"/>
        <v>1.4907407407407425E-2</v>
      </c>
      <c r="K30" s="51">
        <f t="shared" si="3"/>
        <v>8</v>
      </c>
      <c r="N30" s="35"/>
    </row>
    <row r="31" spans="1:14" ht="49.9" customHeight="1" x14ac:dyDescent="0.2">
      <c r="A31" s="47" t="str">
        <f t="shared" si="0"/>
        <v>M9</v>
      </c>
      <c r="B31" s="19">
        <v>17</v>
      </c>
      <c r="C31" s="28" t="s">
        <v>85</v>
      </c>
      <c r="D31" s="29" t="s">
        <v>54</v>
      </c>
      <c r="E31" s="29" t="s">
        <v>86</v>
      </c>
      <c r="F31" s="31" t="str">
        <f>VLOOKUP(B31,[1]Equipes!A:J,2,FALSE)</f>
        <v>M</v>
      </c>
      <c r="G31" s="23">
        <f>ROUND(VLOOKUP(B31,[1]Equipes!$A$2:$J$41,10,0),0)</f>
        <v>60</v>
      </c>
      <c r="H31" s="52">
        <v>7.4780092592592606E-2</v>
      </c>
      <c r="I31" s="53">
        <f t="shared" si="1"/>
        <v>1.7974537037037053E-2</v>
      </c>
      <c r="J31" s="50">
        <f t="shared" si="2"/>
        <v>1.4965277777777841E-2</v>
      </c>
      <c r="K31" s="51">
        <f t="shared" si="3"/>
        <v>9</v>
      </c>
      <c r="N31" s="35"/>
    </row>
    <row r="32" spans="1:14" ht="49.9" customHeight="1" x14ac:dyDescent="0.2">
      <c r="A32" s="47" t="str">
        <f t="shared" si="0"/>
        <v>M10</v>
      </c>
      <c r="B32" s="19">
        <v>16</v>
      </c>
      <c r="C32" s="28" t="s">
        <v>87</v>
      </c>
      <c r="D32" s="29" t="s">
        <v>51</v>
      </c>
      <c r="E32" s="29" t="s">
        <v>88</v>
      </c>
      <c r="F32" s="31" t="str">
        <f>VLOOKUP(B32,[1]Equipes!A:J,2,FALSE)</f>
        <v>M</v>
      </c>
      <c r="G32" s="23">
        <f>ROUND(VLOOKUP(B32,[1]Equipes!$A$2:$J$41,10,0),0)</f>
        <v>45</v>
      </c>
      <c r="H32" s="52">
        <v>7.7824074074074115E-2</v>
      </c>
      <c r="I32" s="53">
        <f t="shared" si="1"/>
        <v>2.1018518518518561E-2</v>
      </c>
      <c r="J32" s="50">
        <f t="shared" si="2"/>
        <v>1.800925925925935E-2</v>
      </c>
      <c r="K32" s="51">
        <f t="shared" si="3"/>
        <v>10</v>
      </c>
    </row>
    <row r="33" spans="1:11" ht="49.9" customHeight="1" x14ac:dyDescent="0.2">
      <c r="A33" s="47" t="str">
        <f t="shared" si="0"/>
        <v>M11</v>
      </c>
      <c r="B33" s="19">
        <v>12</v>
      </c>
      <c r="C33" s="28" t="s">
        <v>89</v>
      </c>
      <c r="D33" s="29" t="s">
        <v>39</v>
      </c>
      <c r="E33" s="29" t="s">
        <v>90</v>
      </c>
      <c r="F33" s="31" t="str">
        <f>VLOOKUP(B33,[1]Equipes!A:J,2,FALSE)</f>
        <v>M</v>
      </c>
      <c r="G33" s="23">
        <f>ROUND(VLOOKUP(B33,[1]Equipes!$A$2:$J$41,10,0),0)</f>
        <v>0</v>
      </c>
      <c r="H33" s="52">
        <v>8.4988425925925939E-2</v>
      </c>
      <c r="I33" s="53">
        <f t="shared" si="1"/>
        <v>2.8182870370370386E-2</v>
      </c>
      <c r="J33" s="50">
        <f t="shared" si="2"/>
        <v>2.5173611111111174E-2</v>
      </c>
      <c r="K33" s="51">
        <f t="shared" si="3"/>
        <v>11</v>
      </c>
    </row>
    <row r="34" spans="1:11" ht="30" customHeight="1" x14ac:dyDescent="0.2"/>
    <row r="35" spans="1:11" ht="30" customHeight="1" x14ac:dyDescent="0.2"/>
    <row r="36" spans="1:11" ht="30" customHeight="1" x14ac:dyDescent="0.2"/>
    <row r="37" spans="1:11" ht="30" customHeight="1" x14ac:dyDescent="0.2"/>
    <row r="38" spans="1:11" ht="30" customHeight="1" x14ac:dyDescent="0.2"/>
    <row r="39" spans="1:11" ht="30" customHeight="1" x14ac:dyDescent="0.2"/>
    <row r="40" spans="1:11" ht="30" customHeight="1" x14ac:dyDescent="0.2"/>
    <row r="41" spans="1:11" ht="30" customHeight="1" x14ac:dyDescent="0.2"/>
    <row r="42" spans="1:11" ht="30" customHeight="1" x14ac:dyDescent="0.2"/>
    <row r="43" spans="1:11" ht="30" customHeight="1" x14ac:dyDescent="0.2"/>
    <row r="44" spans="1:11" ht="30" customHeight="1" x14ac:dyDescent="0.2"/>
    <row r="45" spans="1:11" ht="30" customHeight="1" x14ac:dyDescent="0.2"/>
    <row r="46" spans="1:11" ht="30" customHeight="1" x14ac:dyDescent="0.2"/>
    <row r="47" spans="1:11" ht="30" customHeight="1" x14ac:dyDescent="0.2"/>
    <row r="48" spans="1:11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</sheetData>
  <autoFilter ref="A3:Q33" xr:uid="{41C96DA0-41BF-44AC-A4EC-27EF5B243CA0}"/>
  <mergeCells count="4">
    <mergeCell ref="B1:E2"/>
    <mergeCell ref="F1:G2"/>
    <mergeCell ref="H1:K2"/>
    <mergeCell ref="P8:P9"/>
  </mergeCells>
  <conditionalFormatting sqref="F5:F33">
    <cfRule type="cellIs" dxfId="10" priority="2" operator="equal">
      <formula>"M"</formula>
    </cfRule>
    <cfRule type="cellIs" dxfId="9" priority="3" operator="equal">
      <formula>"H"</formula>
    </cfRule>
    <cfRule type="cellIs" dxfId="8" priority="4" operator="equal">
      <formula>"F"</formula>
    </cfRule>
  </conditionalFormatting>
  <conditionalFormatting sqref="H5:J33">
    <cfRule type="cellIs" dxfId="7" priority="1" operator="greaterThan">
      <formula>0.291666666666667</formula>
    </cfRule>
  </conditionalFormatting>
  <pageMargins left="0.7" right="0.7" top="0.75" bottom="0.75" header="0.3" footer="0.3"/>
  <pageSetup paperSize="9" scale="4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51F6-D246-4404-AFEB-784A0B6951B1}">
  <sheetPr codeName="Feuil16">
    <pageSetUpPr fitToPage="1"/>
  </sheetPr>
  <dimension ref="A1:P33"/>
  <sheetViews>
    <sheetView view="pageBreakPreview" zoomScale="60" zoomScaleNormal="70" workbookViewId="0">
      <selection activeCell="A34" sqref="A34:XFD52"/>
    </sheetView>
  </sheetViews>
  <sheetFormatPr baseColWidth="10" defaultColWidth="11.42578125" defaultRowHeight="18" x14ac:dyDescent="0.2"/>
  <cols>
    <col min="1" max="1" width="12.28515625" style="1" customWidth="1"/>
    <col min="2" max="2" width="23.28515625" style="1" customWidth="1"/>
    <col min="3" max="3" width="22.7109375" style="1" customWidth="1"/>
    <col min="4" max="4" width="57.28515625" style="1" customWidth="1"/>
    <col min="5" max="6" width="10.28515625" style="1" customWidth="1"/>
    <col min="7" max="7" width="16" style="1" customWidth="1"/>
    <col min="8" max="8" width="16.28515625" style="1" customWidth="1"/>
    <col min="9" max="9" width="17.28515625" style="1" customWidth="1"/>
    <col min="10" max="10" width="22.28515625" style="78" customWidth="1"/>
    <col min="11" max="11" width="14.5703125" style="1" hidden="1" customWidth="1"/>
    <col min="12" max="12" width="20.7109375" style="1" hidden="1" customWidth="1"/>
    <col min="13" max="14" width="0" style="1" hidden="1" customWidth="1"/>
    <col min="15" max="15" width="0" hidden="1" customWidth="1"/>
    <col min="16" max="16" width="0" style="1" hidden="1" customWidth="1"/>
    <col min="17" max="16384" width="11.42578125" style="1"/>
  </cols>
  <sheetData>
    <row r="1" spans="1:16" ht="30" customHeight="1" thickTop="1" x14ac:dyDescent="0.2">
      <c r="A1" s="114" t="s">
        <v>12</v>
      </c>
      <c r="B1" s="115"/>
      <c r="C1" s="115"/>
      <c r="D1" s="115"/>
      <c r="E1" s="118">
        <v>45823</v>
      </c>
      <c r="F1" s="118"/>
      <c r="G1" s="123" t="s">
        <v>91</v>
      </c>
      <c r="H1" s="123"/>
      <c r="I1" s="123"/>
      <c r="J1" s="123"/>
    </row>
    <row r="2" spans="1:16" ht="30" customHeight="1" thickBot="1" x14ac:dyDescent="0.25">
      <c r="A2" s="116"/>
      <c r="B2" s="117"/>
      <c r="C2" s="117"/>
      <c r="D2" s="117"/>
      <c r="E2" s="120"/>
      <c r="F2" s="120"/>
      <c r="G2" s="117"/>
      <c r="H2" s="117"/>
      <c r="I2" s="117"/>
      <c r="J2" s="117"/>
    </row>
    <row r="3" spans="1:16" s="11" customFormat="1" ht="55.5" customHeight="1" thickTop="1" thickBot="1" x14ac:dyDescent="0.25">
      <c r="A3" s="57" t="s">
        <v>2</v>
      </c>
      <c r="B3" s="58" t="s">
        <v>3</v>
      </c>
      <c r="C3" s="58" t="s">
        <v>4</v>
      </c>
      <c r="D3" s="58" t="s">
        <v>14</v>
      </c>
      <c r="E3" s="59"/>
      <c r="F3" s="59"/>
      <c r="G3" s="59" t="s">
        <v>92</v>
      </c>
      <c r="H3" s="59" t="s">
        <v>93</v>
      </c>
      <c r="I3" s="59" t="s">
        <v>94</v>
      </c>
      <c r="J3" s="59" t="s">
        <v>95</v>
      </c>
    </row>
    <row r="4" spans="1:16" s="11" customFormat="1" ht="48" thickTop="1" x14ac:dyDescent="0.2">
      <c r="A4" s="60">
        <v>29</v>
      </c>
      <c r="B4" s="61" t="s">
        <v>64</v>
      </c>
      <c r="C4" s="61" t="s">
        <v>44</v>
      </c>
      <c r="D4" s="61" t="s">
        <v>66</v>
      </c>
      <c r="E4" s="62" t="str">
        <f>VLOOKUP(A4,[1]Equipes!A:J,2,FALSE)</f>
        <v>H</v>
      </c>
      <c r="F4" s="62">
        <f>ROUND(VLOOKUP(A4,[1]Equipes!$A$2:$J$41,10,0),0)</f>
        <v>26</v>
      </c>
      <c r="G4" s="63">
        <f>'[1]TEMPS-poissy'!H33-'[1]TEMPS-poissy'!G33</f>
        <v>1.2962962962962954E-3</v>
      </c>
      <c r="H4" s="64">
        <f>'[1]TEMPS-poissy'!K33-'[1]TEMPS-poissy'!J33</f>
        <v>0</v>
      </c>
      <c r="I4" s="65">
        <f t="shared" ref="I4:I33" si="0">AVERAGE(G4:H4)</f>
        <v>6.481481481481477E-4</v>
      </c>
      <c r="J4" s="66">
        <f t="shared" ref="J4:J33" si="1">IF(B4="ACVP","HC",N4)</f>
        <v>1</v>
      </c>
      <c r="K4" s="67"/>
      <c r="L4" s="68"/>
      <c r="M4" s="1">
        <f t="shared" ref="M4:M33" si="2">IF(B4="ACVP",0,1)</f>
        <v>1</v>
      </c>
      <c r="N4" s="1">
        <f t="shared" ref="N4:N12" si="3">M4+N3</f>
        <v>1</v>
      </c>
      <c r="O4" s="69" t="str">
        <f t="shared" ref="O4:O33" si="4">CONCATENATE("S",N4)</f>
        <v>S1</v>
      </c>
      <c r="P4" s="1">
        <f t="shared" ref="P4:P33" si="5">A4</f>
        <v>29</v>
      </c>
    </row>
    <row r="5" spans="1:16" ht="49.9" customHeight="1" x14ac:dyDescent="0.2">
      <c r="A5" s="70">
        <v>6</v>
      </c>
      <c r="B5" s="71" t="s">
        <v>67</v>
      </c>
      <c r="C5" s="71" t="s">
        <v>44</v>
      </c>
      <c r="D5" s="71" t="s">
        <v>68</v>
      </c>
      <c r="E5" s="72" t="str">
        <f>VLOOKUP(A5,[1]Equipes!A:J,2,FALSE)</f>
        <v>M</v>
      </c>
      <c r="F5" s="73">
        <f>ROUND(VLOOKUP(A5,[1]Equipes!$A$2:$J$41,10,0),0)</f>
        <v>69</v>
      </c>
      <c r="G5" s="74">
        <v>8.9120370370371349E-4</v>
      </c>
      <c r="H5" s="64">
        <v>1.0069444444444353E-3</v>
      </c>
      <c r="I5" s="75">
        <f t="shared" si="0"/>
        <v>9.490740740740744E-4</v>
      </c>
      <c r="J5" s="76">
        <f t="shared" si="1"/>
        <v>2</v>
      </c>
      <c r="K5" s="30">
        <v>6</v>
      </c>
      <c r="L5" s="77">
        <v>6</v>
      </c>
      <c r="M5" s="1">
        <f t="shared" si="2"/>
        <v>1</v>
      </c>
      <c r="N5" s="1">
        <f t="shared" si="3"/>
        <v>2</v>
      </c>
      <c r="O5" s="69" t="str">
        <f t="shared" si="4"/>
        <v>S2</v>
      </c>
      <c r="P5" s="1">
        <f t="shared" si="5"/>
        <v>6</v>
      </c>
    </row>
    <row r="6" spans="1:16" ht="49.9" customHeight="1" x14ac:dyDescent="0.2">
      <c r="A6" s="70">
        <v>23</v>
      </c>
      <c r="B6" s="71" t="s">
        <v>79</v>
      </c>
      <c r="C6" s="71" t="s">
        <v>57</v>
      </c>
      <c r="D6" s="71" t="s">
        <v>80</v>
      </c>
      <c r="E6" s="72" t="str">
        <f>VLOOKUP(A6,[1]Equipes!A:J,2,FALSE)</f>
        <v>M</v>
      </c>
      <c r="F6" s="73">
        <f>ROUND(VLOOKUP(A6,[1]Equipes!$A$2:$J$41,10,0),0)</f>
        <v>60</v>
      </c>
      <c r="G6" s="74">
        <v>9.8379629629630205E-4</v>
      </c>
      <c r="H6" s="64">
        <v>9.8379629629630205E-4</v>
      </c>
      <c r="I6" s="75">
        <f t="shared" si="0"/>
        <v>9.8379629629630205E-4</v>
      </c>
      <c r="J6" s="76">
        <f t="shared" si="1"/>
        <v>3</v>
      </c>
      <c r="K6" s="30">
        <v>26</v>
      </c>
      <c r="L6" s="77">
        <v>26</v>
      </c>
      <c r="M6" s="1">
        <f t="shared" si="2"/>
        <v>1</v>
      </c>
      <c r="N6" s="1">
        <f t="shared" si="3"/>
        <v>3</v>
      </c>
      <c r="O6" s="69" t="str">
        <f t="shared" si="4"/>
        <v>S3</v>
      </c>
      <c r="P6" s="1">
        <f t="shared" si="5"/>
        <v>23</v>
      </c>
    </row>
    <row r="7" spans="1:16" ht="49.9" customHeight="1" x14ac:dyDescent="0.2">
      <c r="A7" s="70">
        <v>19</v>
      </c>
      <c r="B7" s="71" t="s">
        <v>41</v>
      </c>
      <c r="C7" s="71" t="s">
        <v>39</v>
      </c>
      <c r="D7" s="71" t="s">
        <v>42</v>
      </c>
      <c r="E7" s="72" t="str">
        <f>VLOOKUP(A7,[1]Equipes!A:J,2,FALSE)</f>
        <v>H</v>
      </c>
      <c r="F7" s="73">
        <f>ROUND(VLOOKUP(A7,[1]Equipes!$A$2:$J$41,10,0),0)</f>
        <v>60</v>
      </c>
      <c r="G7" s="74">
        <v>1.0648148148148517E-3</v>
      </c>
      <c r="H7" s="64">
        <v>9.8379629629630205E-4</v>
      </c>
      <c r="I7" s="75">
        <f t="shared" si="0"/>
        <v>1.0243055555555769E-3</v>
      </c>
      <c r="J7" s="76">
        <f t="shared" si="1"/>
        <v>4</v>
      </c>
      <c r="K7" s="30">
        <v>14</v>
      </c>
      <c r="L7" s="77">
        <v>14</v>
      </c>
      <c r="M7" s="1">
        <f t="shared" si="2"/>
        <v>1</v>
      </c>
      <c r="N7" s="1">
        <f t="shared" si="3"/>
        <v>4</v>
      </c>
      <c r="O7" s="69" t="str">
        <f t="shared" si="4"/>
        <v>S4</v>
      </c>
      <c r="P7" s="1">
        <f t="shared" si="5"/>
        <v>19</v>
      </c>
    </row>
    <row r="8" spans="1:16" ht="49.9" customHeight="1" x14ac:dyDescent="0.2">
      <c r="A8" s="70">
        <v>22</v>
      </c>
      <c r="B8" s="71" t="s">
        <v>71</v>
      </c>
      <c r="C8" s="71" t="s">
        <v>44</v>
      </c>
      <c r="D8" s="71" t="s">
        <v>72</v>
      </c>
      <c r="E8" s="72" t="str">
        <f>VLOOKUP(A8,[1]Equipes!A:J,2,FALSE)</f>
        <v>M</v>
      </c>
      <c r="F8" s="73">
        <f>ROUND(VLOOKUP(A8,[1]Equipes!$A$2:$J$41,10,0),0)</f>
        <v>51</v>
      </c>
      <c r="G8" s="74">
        <v>1.0185185185184742E-3</v>
      </c>
      <c r="H8" s="64">
        <v>1.0995370370370239E-3</v>
      </c>
      <c r="I8" s="75">
        <f t="shared" si="0"/>
        <v>1.059027777777749E-3</v>
      </c>
      <c r="J8" s="76">
        <f t="shared" si="1"/>
        <v>5</v>
      </c>
      <c r="K8" s="30">
        <v>3</v>
      </c>
      <c r="L8" s="77">
        <v>3</v>
      </c>
      <c r="M8" s="1">
        <f t="shared" si="2"/>
        <v>1</v>
      </c>
      <c r="N8" s="1">
        <f t="shared" si="3"/>
        <v>5</v>
      </c>
      <c r="O8" s="69" t="str">
        <f t="shared" si="4"/>
        <v>S5</v>
      </c>
      <c r="P8" s="1">
        <f t="shared" si="5"/>
        <v>22</v>
      </c>
    </row>
    <row r="9" spans="1:16" ht="49.9" customHeight="1" x14ac:dyDescent="0.2">
      <c r="A9" s="70">
        <v>18</v>
      </c>
      <c r="B9" s="71" t="s">
        <v>43</v>
      </c>
      <c r="C9" s="71" t="s">
        <v>44</v>
      </c>
      <c r="D9" s="71" t="s">
        <v>45</v>
      </c>
      <c r="E9" s="72" t="str">
        <f>VLOOKUP(A9,[1]Equipes!A:J,2,FALSE)</f>
        <v>H</v>
      </c>
      <c r="F9" s="73">
        <f>ROUND(VLOOKUP(A9,[1]Equipes!$A$2:$J$41,10,0),0)</f>
        <v>51</v>
      </c>
      <c r="G9" s="74">
        <v>1.0300925925925686E-3</v>
      </c>
      <c r="H9" s="64">
        <v>1.1805555555555736E-3</v>
      </c>
      <c r="I9" s="75">
        <f t="shared" si="0"/>
        <v>1.1053240740740711E-3</v>
      </c>
      <c r="J9" s="76">
        <f t="shared" si="1"/>
        <v>6</v>
      </c>
      <c r="K9" s="30">
        <v>4</v>
      </c>
      <c r="L9" s="77">
        <v>4</v>
      </c>
      <c r="M9" s="1">
        <f t="shared" si="2"/>
        <v>1</v>
      </c>
      <c r="N9" s="1">
        <f t="shared" si="3"/>
        <v>6</v>
      </c>
      <c r="O9" s="69" t="str">
        <f t="shared" si="4"/>
        <v>S6</v>
      </c>
      <c r="P9" s="1">
        <f t="shared" si="5"/>
        <v>18</v>
      </c>
    </row>
    <row r="10" spans="1:16" ht="49.9" customHeight="1" x14ac:dyDescent="0.2">
      <c r="A10" s="70">
        <v>4</v>
      </c>
      <c r="B10" s="71" t="s">
        <v>19</v>
      </c>
      <c r="C10" s="71" t="s">
        <v>20</v>
      </c>
      <c r="D10" s="71" t="s">
        <v>21</v>
      </c>
      <c r="E10" s="72" t="str">
        <f>VLOOKUP(A10,[1]Equipes!A:J,2,FALSE)</f>
        <v>F</v>
      </c>
      <c r="F10" s="73">
        <f>ROUND(VLOOKUP(A10,[1]Equipes!$A$2:$J$41,10,0),0)</f>
        <v>34</v>
      </c>
      <c r="G10" s="74">
        <v>1.192129629629668E-3</v>
      </c>
      <c r="H10" s="64">
        <v>1.1574074074073848E-3</v>
      </c>
      <c r="I10" s="75">
        <f t="shared" si="0"/>
        <v>1.1747685185185264E-3</v>
      </c>
      <c r="J10" s="76">
        <f t="shared" si="1"/>
        <v>7</v>
      </c>
      <c r="K10" s="30">
        <v>32</v>
      </c>
      <c r="L10" s="77">
        <v>32</v>
      </c>
      <c r="M10" s="1">
        <f t="shared" si="2"/>
        <v>1</v>
      </c>
      <c r="N10" s="1">
        <f t="shared" si="3"/>
        <v>7</v>
      </c>
      <c r="O10" s="69" t="str">
        <f t="shared" si="4"/>
        <v>S7</v>
      </c>
      <c r="P10" s="1">
        <f t="shared" si="5"/>
        <v>4</v>
      </c>
    </row>
    <row r="11" spans="1:16" ht="49.9" customHeight="1" x14ac:dyDescent="0.2">
      <c r="A11" s="70">
        <v>7</v>
      </c>
      <c r="B11" s="71" t="s">
        <v>28</v>
      </c>
      <c r="C11" s="71" t="s">
        <v>23</v>
      </c>
      <c r="D11" s="71" t="s">
        <v>29</v>
      </c>
      <c r="E11" s="72" t="str">
        <f>VLOOKUP(A11,[1]Equipes!A:J,2,FALSE)</f>
        <v>F</v>
      </c>
      <c r="F11" s="73">
        <f>ROUND(VLOOKUP(A11,[1]Equipes!$A$2:$J$41,10,0),0)</f>
        <v>52</v>
      </c>
      <c r="G11" s="74">
        <v>1.2037037037037068E-3</v>
      </c>
      <c r="H11" s="64">
        <v>1.1805555555555736E-3</v>
      </c>
      <c r="I11" s="75">
        <f t="shared" si="0"/>
        <v>1.1921296296296402E-3</v>
      </c>
      <c r="J11" s="76">
        <f t="shared" si="1"/>
        <v>8</v>
      </c>
      <c r="K11" s="30">
        <v>23</v>
      </c>
      <c r="L11" s="77">
        <v>23</v>
      </c>
      <c r="M11" s="1">
        <f t="shared" si="2"/>
        <v>1</v>
      </c>
      <c r="N11" s="1">
        <f t="shared" si="3"/>
        <v>8</v>
      </c>
      <c r="O11" s="69" t="str">
        <f t="shared" si="4"/>
        <v>S8</v>
      </c>
      <c r="P11" s="1">
        <f t="shared" si="5"/>
        <v>7</v>
      </c>
    </row>
    <row r="12" spans="1:16" ht="49.9" customHeight="1" x14ac:dyDescent="0.2">
      <c r="A12" s="70">
        <v>2</v>
      </c>
      <c r="B12" s="71" t="s">
        <v>69</v>
      </c>
      <c r="C12" s="71" t="s">
        <v>39</v>
      </c>
      <c r="D12" s="71" t="s">
        <v>70</v>
      </c>
      <c r="E12" s="72" t="str">
        <f>VLOOKUP(A12,[1]Equipes!A:J,2,FALSE)</f>
        <v>M</v>
      </c>
      <c r="F12" s="73">
        <f>ROUND(VLOOKUP(A12,[1]Equipes!$A$2:$J$41,10,0),0)</f>
        <v>52</v>
      </c>
      <c r="G12" s="74">
        <v>1.1805555555555181E-3</v>
      </c>
      <c r="H12" s="64">
        <v>1.2615740740740677E-3</v>
      </c>
      <c r="I12" s="75">
        <f t="shared" si="0"/>
        <v>1.2210648148147929E-3</v>
      </c>
      <c r="J12" s="76">
        <f t="shared" si="1"/>
        <v>9</v>
      </c>
      <c r="K12" s="30" t="s">
        <v>96</v>
      </c>
      <c r="L12" s="77" t="s">
        <v>97</v>
      </c>
      <c r="M12" s="1">
        <f t="shared" si="2"/>
        <v>1</v>
      </c>
      <c r="N12" s="1">
        <f t="shared" si="3"/>
        <v>9</v>
      </c>
      <c r="O12" s="69" t="str">
        <f t="shared" si="4"/>
        <v>S9</v>
      </c>
      <c r="P12" s="1">
        <f t="shared" si="5"/>
        <v>2</v>
      </c>
    </row>
    <row r="13" spans="1:16" ht="49.9" customHeight="1" x14ac:dyDescent="0.2">
      <c r="A13" s="70">
        <v>1</v>
      </c>
      <c r="B13" s="71" t="s">
        <v>35</v>
      </c>
      <c r="C13" s="71" t="s">
        <v>36</v>
      </c>
      <c r="D13" s="71" t="s">
        <v>37</v>
      </c>
      <c r="E13" s="72" t="str">
        <f>VLOOKUP(A13,[1]Equipes!A:J,2,FALSE)</f>
        <v>F</v>
      </c>
      <c r="F13" s="73">
        <f>ROUND(VLOOKUP(A13,[1]Equipes!$A$2:$J$41,10,0),0)</f>
        <v>55</v>
      </c>
      <c r="G13" s="74">
        <v>1.3773148148148451E-3</v>
      </c>
      <c r="H13" s="64">
        <v>1.1458333333333459E-3</v>
      </c>
      <c r="I13" s="75">
        <f t="shared" si="0"/>
        <v>1.2615740740740955E-3</v>
      </c>
      <c r="J13" s="76">
        <f t="shared" si="1"/>
        <v>1</v>
      </c>
      <c r="K13" s="30">
        <v>16</v>
      </c>
      <c r="L13" s="77">
        <v>16</v>
      </c>
      <c r="M13" s="1">
        <f t="shared" si="2"/>
        <v>1</v>
      </c>
      <c r="N13" s="1">
        <f>M13</f>
        <v>1</v>
      </c>
      <c r="O13" s="69" t="str">
        <f t="shared" si="4"/>
        <v>S1</v>
      </c>
      <c r="P13" s="1">
        <f t="shared" si="5"/>
        <v>1</v>
      </c>
    </row>
    <row r="14" spans="1:16" ht="49.9" customHeight="1" x14ac:dyDescent="0.2">
      <c r="A14" s="70">
        <v>29</v>
      </c>
      <c r="B14" s="71" t="s">
        <v>64</v>
      </c>
      <c r="C14" s="71" t="s">
        <v>65</v>
      </c>
      <c r="D14" s="71" t="s">
        <v>66</v>
      </c>
      <c r="E14" s="72" t="str">
        <f>VLOOKUP(A14,[1]Equipes!A:J,2,FALSE)</f>
        <v>H</v>
      </c>
      <c r="F14" s="73">
        <f>ROUND(VLOOKUP(A14,[1]Equipes!$A$2:$J$41,10,0),0)</f>
        <v>26</v>
      </c>
      <c r="G14" s="74">
        <v>1.2962962962962954E-3</v>
      </c>
      <c r="H14" s="64" t="s">
        <v>98</v>
      </c>
      <c r="I14" s="75">
        <f t="shared" si="0"/>
        <v>1.2962962962962954E-3</v>
      </c>
      <c r="J14" s="76">
        <f t="shared" si="1"/>
        <v>2</v>
      </c>
      <c r="K14" s="30">
        <v>29</v>
      </c>
      <c r="L14" s="77">
        <v>29</v>
      </c>
      <c r="M14" s="1">
        <f t="shared" si="2"/>
        <v>1</v>
      </c>
      <c r="N14" s="1">
        <f t="shared" ref="N14:N33" si="6">M14+N13</f>
        <v>2</v>
      </c>
      <c r="O14" s="69" t="str">
        <f t="shared" si="4"/>
        <v>S2</v>
      </c>
      <c r="P14" s="1">
        <f t="shared" si="5"/>
        <v>29</v>
      </c>
    </row>
    <row r="15" spans="1:16" ht="49.9" customHeight="1" x14ac:dyDescent="0.2">
      <c r="A15" s="70">
        <v>17</v>
      </c>
      <c r="B15" s="71" t="s">
        <v>85</v>
      </c>
      <c r="C15" s="71" t="s">
        <v>54</v>
      </c>
      <c r="D15" s="71" t="s">
        <v>86</v>
      </c>
      <c r="E15" s="72" t="str">
        <f>VLOOKUP(A15,[1]Equipes!A:J,2,FALSE)</f>
        <v>M</v>
      </c>
      <c r="F15" s="73">
        <f>ROUND(VLOOKUP(A15,[1]Equipes!$A$2:$J$41,10,0),0)</f>
        <v>60</v>
      </c>
      <c r="G15" s="74">
        <v>1.3425925925926174E-3</v>
      </c>
      <c r="H15" s="64">
        <v>1.2731481481481621E-3</v>
      </c>
      <c r="I15" s="75">
        <f t="shared" si="0"/>
        <v>1.3078703703703898E-3</v>
      </c>
      <c r="J15" s="76">
        <f t="shared" si="1"/>
        <v>3</v>
      </c>
      <c r="K15" s="30"/>
      <c r="L15" s="77"/>
      <c r="M15" s="1">
        <f t="shared" si="2"/>
        <v>1</v>
      </c>
      <c r="N15" s="1">
        <f t="shared" si="6"/>
        <v>3</v>
      </c>
      <c r="O15" s="69" t="str">
        <f t="shared" si="4"/>
        <v>S3</v>
      </c>
      <c r="P15" s="1">
        <f t="shared" si="5"/>
        <v>17</v>
      </c>
    </row>
    <row r="16" spans="1:16" ht="49.9" customHeight="1" x14ac:dyDescent="0.2">
      <c r="A16" s="70">
        <v>28</v>
      </c>
      <c r="B16" s="71" t="s">
        <v>76</v>
      </c>
      <c r="C16" s="71" t="s">
        <v>77</v>
      </c>
      <c r="D16" s="71" t="s">
        <v>78</v>
      </c>
      <c r="E16" s="72" t="str">
        <f>VLOOKUP(A16,[1]Equipes!A:J,2,FALSE)</f>
        <v>M</v>
      </c>
      <c r="F16" s="73">
        <f>ROUND(VLOOKUP(A16,[1]Equipes!$A$2:$J$41,10,0),0)</f>
        <v>56</v>
      </c>
      <c r="G16" s="74">
        <v>1.3425925925926174E-3</v>
      </c>
      <c r="H16" s="64">
        <v>1.3078703703703898E-3</v>
      </c>
      <c r="I16" s="75">
        <f t="shared" si="0"/>
        <v>1.3252314814815036E-3</v>
      </c>
      <c r="J16" s="76">
        <f t="shared" si="1"/>
        <v>4</v>
      </c>
      <c r="K16" s="30">
        <v>20</v>
      </c>
      <c r="L16" s="77">
        <v>20</v>
      </c>
      <c r="M16" s="1">
        <f t="shared" si="2"/>
        <v>1</v>
      </c>
      <c r="N16" s="1">
        <f t="shared" si="6"/>
        <v>4</v>
      </c>
      <c r="O16" s="69" t="str">
        <f t="shared" si="4"/>
        <v>S4</v>
      </c>
      <c r="P16" s="1">
        <f t="shared" si="5"/>
        <v>28</v>
      </c>
    </row>
    <row r="17" spans="1:16" ht="49.9" customHeight="1" x14ac:dyDescent="0.2">
      <c r="A17" s="70">
        <v>24</v>
      </c>
      <c r="B17" s="71" t="s">
        <v>30</v>
      </c>
      <c r="C17" s="71" t="s">
        <v>23</v>
      </c>
      <c r="D17" s="71" t="s">
        <v>31</v>
      </c>
      <c r="E17" s="72" t="str">
        <f>VLOOKUP(A17,[1]Equipes!A:J,2,FALSE)</f>
        <v>F</v>
      </c>
      <c r="F17" s="73">
        <f>ROUND(VLOOKUP(A17,[1]Equipes!$A$2:$J$41,10,0),0)</f>
        <v>44</v>
      </c>
      <c r="G17" s="74">
        <v>1.3425925925926174E-3</v>
      </c>
      <c r="H17" s="64">
        <v>1.3541666666666563E-3</v>
      </c>
      <c r="I17" s="75">
        <f t="shared" si="0"/>
        <v>1.3483796296296369E-3</v>
      </c>
      <c r="J17" s="76">
        <f t="shared" si="1"/>
        <v>5</v>
      </c>
      <c r="K17" s="30"/>
      <c r="L17" s="77"/>
      <c r="M17" s="1">
        <f t="shared" si="2"/>
        <v>1</v>
      </c>
      <c r="N17" s="1">
        <f t="shared" si="6"/>
        <v>5</v>
      </c>
      <c r="O17" s="69" t="str">
        <f t="shared" si="4"/>
        <v>S5</v>
      </c>
      <c r="P17" s="1">
        <f t="shared" si="5"/>
        <v>24</v>
      </c>
    </row>
    <row r="18" spans="1:16" ht="49.9" customHeight="1" x14ac:dyDescent="0.2">
      <c r="A18" s="70">
        <v>26</v>
      </c>
      <c r="B18" s="71" t="s">
        <v>56</v>
      </c>
      <c r="C18" s="71" t="s">
        <v>57</v>
      </c>
      <c r="D18" s="71" t="s">
        <v>58</v>
      </c>
      <c r="E18" s="72" t="str">
        <f>VLOOKUP(A18,[1]Equipes!A:J,2,FALSE)</f>
        <v>H</v>
      </c>
      <c r="F18" s="73">
        <f>ROUND(VLOOKUP(A18,[1]Equipes!$A$2:$J$41,10,0),0)</f>
        <v>60</v>
      </c>
      <c r="G18" s="74">
        <v>1.435185185185206E-3</v>
      </c>
      <c r="H18" s="64">
        <v>1.284722222222201E-3</v>
      </c>
      <c r="I18" s="75">
        <f t="shared" si="0"/>
        <v>1.3599537037037035E-3</v>
      </c>
      <c r="J18" s="76">
        <f t="shared" si="1"/>
        <v>6</v>
      </c>
      <c r="K18" s="30">
        <v>17</v>
      </c>
      <c r="L18" s="77">
        <v>17</v>
      </c>
      <c r="M18" s="1">
        <f t="shared" si="2"/>
        <v>1</v>
      </c>
      <c r="N18" s="1">
        <f t="shared" si="6"/>
        <v>6</v>
      </c>
      <c r="O18" s="69" t="str">
        <f t="shared" si="4"/>
        <v>S6</v>
      </c>
      <c r="P18" s="1">
        <f t="shared" si="5"/>
        <v>26</v>
      </c>
    </row>
    <row r="19" spans="1:16" ht="49.9" customHeight="1" x14ac:dyDescent="0.2">
      <c r="A19" s="70">
        <v>10</v>
      </c>
      <c r="B19" s="71" t="s">
        <v>22</v>
      </c>
      <c r="C19" s="71" t="s">
        <v>23</v>
      </c>
      <c r="D19" s="71" t="s">
        <v>24</v>
      </c>
      <c r="E19" s="72" t="str">
        <f>VLOOKUP(A19,[1]Equipes!A:J,2,FALSE)</f>
        <v>F</v>
      </c>
      <c r="F19" s="73">
        <f>ROUND(VLOOKUP(A19,[1]Equipes!$A$2:$J$41,10,0),0)</f>
        <v>62</v>
      </c>
      <c r="G19" s="74">
        <v>1.527777777777739E-3</v>
      </c>
      <c r="H19" s="64">
        <v>1.2037037037037068E-3</v>
      </c>
      <c r="I19" s="75">
        <f t="shared" si="0"/>
        <v>1.3657407407407229E-3</v>
      </c>
      <c r="J19" s="76">
        <f t="shared" si="1"/>
        <v>7</v>
      </c>
      <c r="K19" s="30">
        <v>30</v>
      </c>
      <c r="L19" s="77">
        <v>30</v>
      </c>
      <c r="M19" s="1">
        <f t="shared" si="2"/>
        <v>1</v>
      </c>
      <c r="N19" s="1">
        <f t="shared" si="6"/>
        <v>7</v>
      </c>
      <c r="O19" s="69" t="str">
        <f t="shared" si="4"/>
        <v>S7</v>
      </c>
      <c r="P19" s="1">
        <f t="shared" si="5"/>
        <v>10</v>
      </c>
    </row>
    <row r="20" spans="1:16" ht="49.9" customHeight="1" x14ac:dyDescent="0.2">
      <c r="A20" s="70">
        <v>8</v>
      </c>
      <c r="B20" s="71" t="s">
        <v>46</v>
      </c>
      <c r="C20" s="71" t="s">
        <v>23</v>
      </c>
      <c r="D20" s="71" t="s">
        <v>47</v>
      </c>
      <c r="E20" s="72" t="str">
        <f>VLOOKUP(A20,[1]Equipes!A:J,2,FALSE)</f>
        <v>H</v>
      </c>
      <c r="F20" s="73">
        <f>ROUND(VLOOKUP(A20,[1]Equipes!$A$2:$J$41,10,0),0)</f>
        <v>47</v>
      </c>
      <c r="G20" s="74">
        <v>1.2152777777777457E-3</v>
      </c>
      <c r="H20" s="64">
        <v>1.5393518518518889E-3</v>
      </c>
      <c r="I20" s="75">
        <f t="shared" si="0"/>
        <v>1.3773148148148173E-3</v>
      </c>
      <c r="J20" s="76">
        <f t="shared" si="1"/>
        <v>8</v>
      </c>
      <c r="K20" s="30">
        <v>33</v>
      </c>
      <c r="L20" s="77">
        <v>33</v>
      </c>
      <c r="M20" s="1">
        <f t="shared" si="2"/>
        <v>1</v>
      </c>
      <c r="N20" s="1">
        <f t="shared" si="6"/>
        <v>8</v>
      </c>
      <c r="O20" s="69" t="str">
        <f t="shared" si="4"/>
        <v>S8</v>
      </c>
      <c r="P20" s="1">
        <f t="shared" si="5"/>
        <v>8</v>
      </c>
    </row>
    <row r="21" spans="1:16" ht="49.9" customHeight="1" x14ac:dyDescent="0.2">
      <c r="A21" s="70">
        <v>21</v>
      </c>
      <c r="B21" s="71" t="s">
        <v>83</v>
      </c>
      <c r="C21" s="71" t="s">
        <v>57</v>
      </c>
      <c r="D21" s="71" t="s">
        <v>84</v>
      </c>
      <c r="E21" s="72" t="str">
        <f>VLOOKUP(A21,[1]Equipes!A:J,2,FALSE)</f>
        <v>M</v>
      </c>
      <c r="F21" s="73">
        <f>ROUND(VLOOKUP(A21,[1]Equipes!$A$2:$J$41,10,0),0)</f>
        <v>52</v>
      </c>
      <c r="G21" s="74">
        <v>1.2731481481481621E-3</v>
      </c>
      <c r="H21" s="64">
        <v>1.4814814814814725E-3</v>
      </c>
      <c r="I21" s="75">
        <f t="shared" si="0"/>
        <v>1.3773148148148173E-3</v>
      </c>
      <c r="J21" s="76">
        <f t="shared" si="1"/>
        <v>9</v>
      </c>
      <c r="K21" s="30"/>
      <c r="L21" s="77"/>
      <c r="M21" s="1">
        <f t="shared" si="2"/>
        <v>1</v>
      </c>
      <c r="N21" s="1">
        <f t="shared" si="6"/>
        <v>9</v>
      </c>
      <c r="O21" s="69" t="str">
        <f t="shared" si="4"/>
        <v>S9</v>
      </c>
      <c r="P21" s="1">
        <f t="shared" si="5"/>
        <v>21</v>
      </c>
    </row>
    <row r="22" spans="1:16" ht="49.9" customHeight="1" x14ac:dyDescent="0.2">
      <c r="A22" s="70">
        <v>27</v>
      </c>
      <c r="B22" s="71" t="s">
        <v>73</v>
      </c>
      <c r="C22" s="71" t="s">
        <v>74</v>
      </c>
      <c r="D22" s="71" t="s">
        <v>75</v>
      </c>
      <c r="E22" s="72" t="str">
        <f>VLOOKUP(A22,[1]Equipes!A:J,2,FALSE)</f>
        <v>M</v>
      </c>
      <c r="F22" s="73">
        <f>ROUND(VLOOKUP(A22,[1]Equipes!$A$2:$J$41,10,0),0)</f>
        <v>126</v>
      </c>
      <c r="G22" s="74">
        <v>1.435185185185206E-3</v>
      </c>
      <c r="H22" s="64">
        <v>1.4120370370370172E-3</v>
      </c>
      <c r="I22" s="75">
        <f t="shared" si="0"/>
        <v>1.4236111111111116E-3</v>
      </c>
      <c r="J22" s="76">
        <f t="shared" si="1"/>
        <v>10</v>
      </c>
      <c r="K22" s="30">
        <v>7</v>
      </c>
      <c r="L22" s="77">
        <v>7</v>
      </c>
      <c r="M22" s="1">
        <f t="shared" si="2"/>
        <v>1</v>
      </c>
      <c r="N22" s="1">
        <f t="shared" si="6"/>
        <v>10</v>
      </c>
      <c r="O22" s="69" t="str">
        <f t="shared" si="4"/>
        <v>S10</v>
      </c>
      <c r="P22" s="1">
        <f t="shared" si="5"/>
        <v>27</v>
      </c>
    </row>
    <row r="23" spans="1:16" ht="49.9" customHeight="1" x14ac:dyDescent="0.2">
      <c r="A23" s="70">
        <v>12</v>
      </c>
      <c r="B23" s="71" t="s">
        <v>89</v>
      </c>
      <c r="C23" s="71" t="s">
        <v>39</v>
      </c>
      <c r="D23" s="71" t="s">
        <v>90</v>
      </c>
      <c r="E23" s="72" t="str">
        <f>VLOOKUP(A23,[1]Equipes!A:J,2,FALSE)</f>
        <v>M</v>
      </c>
      <c r="F23" s="73">
        <f>ROUND(VLOOKUP(A23,[1]Equipes!$A$2:$J$41,10,0),0)</f>
        <v>0</v>
      </c>
      <c r="G23" s="74">
        <v>1.5740740740740611E-3</v>
      </c>
      <c r="H23" s="64">
        <v>1.2962962962962954E-3</v>
      </c>
      <c r="I23" s="75">
        <f t="shared" si="0"/>
        <v>1.4351851851851782E-3</v>
      </c>
      <c r="J23" s="76">
        <f t="shared" si="1"/>
        <v>11</v>
      </c>
      <c r="K23" s="30">
        <v>10</v>
      </c>
      <c r="L23" s="77">
        <v>10</v>
      </c>
      <c r="M23" s="1">
        <f t="shared" si="2"/>
        <v>1</v>
      </c>
      <c r="N23" s="1">
        <f t="shared" si="6"/>
        <v>11</v>
      </c>
      <c r="O23" s="69" t="str">
        <f t="shared" si="4"/>
        <v>S11</v>
      </c>
      <c r="P23" s="1">
        <f t="shared" si="5"/>
        <v>12</v>
      </c>
    </row>
    <row r="24" spans="1:16" ht="49.9" customHeight="1" x14ac:dyDescent="0.2">
      <c r="A24" s="70">
        <v>3</v>
      </c>
      <c r="B24" s="71" t="s">
        <v>50</v>
      </c>
      <c r="C24" s="71" t="s">
        <v>51</v>
      </c>
      <c r="D24" s="71" t="s">
        <v>52</v>
      </c>
      <c r="E24" s="72" t="str">
        <f>VLOOKUP(A24,[1]Equipes!A:J,2,FALSE)</f>
        <v>H</v>
      </c>
      <c r="F24" s="73">
        <f>ROUND(VLOOKUP(A24,[1]Equipes!$A$2:$J$41,10,0),0)</f>
        <v>37</v>
      </c>
      <c r="G24" s="74">
        <v>1.2731481481481621E-3</v>
      </c>
      <c r="H24" s="64">
        <v>1.5972222222222499E-3</v>
      </c>
      <c r="I24" s="75">
        <f t="shared" si="0"/>
        <v>1.435185185185206E-3</v>
      </c>
      <c r="J24" s="76">
        <f t="shared" si="1"/>
        <v>12</v>
      </c>
      <c r="K24" s="30">
        <v>31</v>
      </c>
      <c r="L24" s="77">
        <v>31</v>
      </c>
      <c r="M24" s="1">
        <f t="shared" si="2"/>
        <v>1</v>
      </c>
      <c r="N24" s="1">
        <f t="shared" si="6"/>
        <v>12</v>
      </c>
      <c r="O24" s="69" t="str">
        <f t="shared" si="4"/>
        <v>S12</v>
      </c>
      <c r="P24" s="1">
        <f t="shared" si="5"/>
        <v>3</v>
      </c>
    </row>
    <row r="25" spans="1:16" ht="49.9" customHeight="1" x14ac:dyDescent="0.2">
      <c r="A25" s="70">
        <v>5</v>
      </c>
      <c r="B25" s="71" t="s">
        <v>81</v>
      </c>
      <c r="C25" s="71" t="s">
        <v>33</v>
      </c>
      <c r="D25" s="71" t="s">
        <v>82</v>
      </c>
      <c r="E25" s="72" t="str">
        <f>VLOOKUP(A25,[1]Equipes!A:J,2,FALSE)</f>
        <v>M</v>
      </c>
      <c r="F25" s="73">
        <f>ROUND(VLOOKUP(A25,[1]Equipes!$A$2:$J$41,10,0),0)</f>
        <v>55</v>
      </c>
      <c r="G25" s="74">
        <v>1.2962962962962954E-3</v>
      </c>
      <c r="H25" s="64">
        <v>1.631944444444422E-3</v>
      </c>
      <c r="I25" s="75">
        <f t="shared" si="0"/>
        <v>1.4641203703703587E-3</v>
      </c>
      <c r="J25" s="76">
        <f t="shared" si="1"/>
        <v>13</v>
      </c>
      <c r="K25" s="30">
        <v>34</v>
      </c>
      <c r="L25" s="77">
        <v>34</v>
      </c>
      <c r="M25" s="1">
        <f t="shared" si="2"/>
        <v>1</v>
      </c>
      <c r="N25" s="1">
        <f t="shared" si="6"/>
        <v>13</v>
      </c>
      <c r="O25" s="69" t="str">
        <f t="shared" si="4"/>
        <v>S13</v>
      </c>
      <c r="P25" s="1">
        <f t="shared" si="5"/>
        <v>5</v>
      </c>
    </row>
    <row r="26" spans="1:16" ht="49.9" customHeight="1" x14ac:dyDescent="0.2">
      <c r="A26" s="70">
        <v>11</v>
      </c>
      <c r="B26" s="71" t="s">
        <v>25</v>
      </c>
      <c r="C26" s="71" t="s">
        <v>26</v>
      </c>
      <c r="D26" s="71" t="s">
        <v>27</v>
      </c>
      <c r="E26" s="72" t="str">
        <f>VLOOKUP(A26,[1]Equipes!A:J,2,FALSE)</f>
        <v>F</v>
      </c>
      <c r="F26" s="73">
        <f>ROUND(VLOOKUP(A26,[1]Equipes!$A$2:$J$41,10,0),0)</f>
        <v>50</v>
      </c>
      <c r="G26" s="74">
        <v>1.6087962962962887E-3</v>
      </c>
      <c r="H26" s="64">
        <v>1.331018518518523E-3</v>
      </c>
      <c r="I26" s="75">
        <f t="shared" si="0"/>
        <v>1.4699074074074059E-3</v>
      </c>
      <c r="J26" s="76">
        <f t="shared" si="1"/>
        <v>14</v>
      </c>
      <c r="K26" s="30">
        <v>22</v>
      </c>
      <c r="L26" s="77">
        <v>22</v>
      </c>
      <c r="M26" s="1">
        <f t="shared" si="2"/>
        <v>1</v>
      </c>
      <c r="N26" s="1">
        <f t="shared" si="6"/>
        <v>14</v>
      </c>
      <c r="O26" s="69" t="str">
        <f t="shared" si="4"/>
        <v>S14</v>
      </c>
      <c r="P26" s="1">
        <f t="shared" si="5"/>
        <v>11</v>
      </c>
    </row>
    <row r="27" spans="1:16" ht="49.9" customHeight="1" x14ac:dyDescent="0.2">
      <c r="A27" s="70">
        <v>20</v>
      </c>
      <c r="B27" s="71" t="s">
        <v>53</v>
      </c>
      <c r="C27" s="71" t="s">
        <v>54</v>
      </c>
      <c r="D27" s="71" t="s">
        <v>55</v>
      </c>
      <c r="E27" s="72" t="str">
        <f>VLOOKUP(A27,[1]Equipes!A:J,2,FALSE)</f>
        <v>H</v>
      </c>
      <c r="F27" s="73">
        <f>ROUND(VLOOKUP(A27,[1]Equipes!$A$2:$J$41,10,0),0)</f>
        <v>53</v>
      </c>
      <c r="G27" s="74">
        <v>1.5162037037037002E-3</v>
      </c>
      <c r="H27" s="64">
        <v>1.5277777777777946E-3</v>
      </c>
      <c r="I27" s="75">
        <f t="shared" si="0"/>
        <v>1.5219907407407474E-3</v>
      </c>
      <c r="J27" s="76">
        <f t="shared" si="1"/>
        <v>15</v>
      </c>
      <c r="K27" s="30">
        <v>21</v>
      </c>
      <c r="L27" s="77">
        <v>21</v>
      </c>
      <c r="M27" s="1">
        <f t="shared" si="2"/>
        <v>1</v>
      </c>
      <c r="N27" s="1">
        <f t="shared" si="6"/>
        <v>15</v>
      </c>
      <c r="O27" s="69" t="str">
        <f t="shared" si="4"/>
        <v>S15</v>
      </c>
      <c r="P27" s="1">
        <f t="shared" si="5"/>
        <v>20</v>
      </c>
    </row>
    <row r="28" spans="1:16" ht="49.9" customHeight="1" x14ac:dyDescent="0.2">
      <c r="A28" s="70">
        <v>14</v>
      </c>
      <c r="B28" s="71" t="s">
        <v>32</v>
      </c>
      <c r="C28" s="71" t="s">
        <v>33</v>
      </c>
      <c r="D28" s="71" t="s">
        <v>34</v>
      </c>
      <c r="E28" s="72" t="str">
        <f>VLOOKUP(A28,[1]Equipes!A:J,2,FALSE)</f>
        <v>F</v>
      </c>
      <c r="F28" s="73">
        <f>ROUND(VLOOKUP(A28,[1]Equipes!$A$2:$J$41,10,0),0)</f>
        <v>42</v>
      </c>
      <c r="G28" s="74">
        <v>1.5393518518518334E-3</v>
      </c>
      <c r="H28" s="64">
        <v>1.6435185185185164E-3</v>
      </c>
      <c r="I28" s="75">
        <f t="shared" si="0"/>
        <v>1.5914351851851749E-3</v>
      </c>
      <c r="J28" s="76">
        <f t="shared" si="1"/>
        <v>16</v>
      </c>
      <c r="K28" s="30">
        <v>13</v>
      </c>
      <c r="L28" s="77">
        <v>13</v>
      </c>
      <c r="M28" s="1">
        <f t="shared" si="2"/>
        <v>1</v>
      </c>
      <c r="N28" s="1">
        <f t="shared" si="6"/>
        <v>16</v>
      </c>
      <c r="O28" s="69" t="str">
        <f t="shared" si="4"/>
        <v>S16</v>
      </c>
      <c r="P28" s="1">
        <f t="shared" si="5"/>
        <v>14</v>
      </c>
    </row>
    <row r="29" spans="1:16" ht="49.9" customHeight="1" x14ac:dyDescent="0.2">
      <c r="A29" s="70">
        <v>15</v>
      </c>
      <c r="B29" s="71" t="s">
        <v>48</v>
      </c>
      <c r="C29" s="71" t="s">
        <v>33</v>
      </c>
      <c r="D29" s="71" t="s">
        <v>49</v>
      </c>
      <c r="E29" s="72" t="str">
        <f>VLOOKUP(A29,[1]Equipes!A:J,2,FALSE)</f>
        <v>H</v>
      </c>
      <c r="F29" s="73">
        <f>ROUND(VLOOKUP(A29,[1]Equipes!$A$2:$J$41,10,0),0)</f>
        <v>55</v>
      </c>
      <c r="G29" s="74">
        <v>1.8518518518518268E-3</v>
      </c>
      <c r="H29" s="64">
        <v>1.3773148148148451E-3</v>
      </c>
      <c r="I29" s="75">
        <f t="shared" si="0"/>
        <v>1.6145833333333359E-3</v>
      </c>
      <c r="J29" s="76">
        <f t="shared" si="1"/>
        <v>17</v>
      </c>
      <c r="K29" s="30">
        <v>11</v>
      </c>
      <c r="L29" s="77">
        <v>11</v>
      </c>
      <c r="M29" s="1">
        <f t="shared" si="2"/>
        <v>1</v>
      </c>
      <c r="N29" s="1">
        <f t="shared" si="6"/>
        <v>17</v>
      </c>
      <c r="O29" s="69" t="str">
        <f t="shared" si="4"/>
        <v>S17</v>
      </c>
      <c r="P29" s="1">
        <f t="shared" si="5"/>
        <v>15</v>
      </c>
    </row>
    <row r="30" spans="1:16" ht="49.9" customHeight="1" x14ac:dyDescent="0.2">
      <c r="A30" s="70">
        <v>25</v>
      </c>
      <c r="B30" s="71" t="s">
        <v>59</v>
      </c>
      <c r="C30" s="71" t="s">
        <v>60</v>
      </c>
      <c r="D30" s="71" t="s">
        <v>61</v>
      </c>
      <c r="E30" s="72" t="str">
        <f>VLOOKUP(A30,[1]Equipes!A:J,2,FALSE)</f>
        <v>H</v>
      </c>
      <c r="F30" s="73">
        <f>ROUND(VLOOKUP(A30,[1]Equipes!$A$2:$J$41,10,0),0)</f>
        <v>60</v>
      </c>
      <c r="G30" s="74">
        <v>1.6898148148148384E-3</v>
      </c>
      <c r="H30" s="64">
        <v>1.7476851851851993E-3</v>
      </c>
      <c r="I30" s="75">
        <f t="shared" si="0"/>
        <v>1.7187500000000189E-3</v>
      </c>
      <c r="J30" s="76">
        <f t="shared" si="1"/>
        <v>18</v>
      </c>
      <c r="K30" s="30">
        <v>25</v>
      </c>
      <c r="L30" s="77">
        <v>25</v>
      </c>
      <c r="M30" s="1">
        <f t="shared" si="2"/>
        <v>1</v>
      </c>
      <c r="N30" s="1">
        <f t="shared" si="6"/>
        <v>18</v>
      </c>
      <c r="O30" s="69" t="str">
        <f t="shared" si="4"/>
        <v>S18</v>
      </c>
      <c r="P30" s="1">
        <f t="shared" si="5"/>
        <v>25</v>
      </c>
    </row>
    <row r="31" spans="1:16" ht="49.9" customHeight="1" x14ac:dyDescent="0.2">
      <c r="A31" s="70">
        <v>16</v>
      </c>
      <c r="B31" s="71" t="s">
        <v>87</v>
      </c>
      <c r="C31" s="71" t="s">
        <v>51</v>
      </c>
      <c r="D31" s="71" t="s">
        <v>88</v>
      </c>
      <c r="E31" s="72" t="str">
        <f>VLOOKUP(A31,[1]Equipes!A:J,2,FALSE)</f>
        <v>M</v>
      </c>
      <c r="F31" s="73">
        <f>ROUND(VLOOKUP(A31,[1]Equipes!$A$2:$J$41,10,0),0)</f>
        <v>45</v>
      </c>
      <c r="G31" s="74">
        <v>1.631944444444422E-3</v>
      </c>
      <c r="H31" s="64">
        <v>1.8402777777777879E-3</v>
      </c>
      <c r="I31" s="75">
        <f t="shared" si="0"/>
        <v>1.7361111111111049E-3</v>
      </c>
      <c r="J31" s="76">
        <f t="shared" si="1"/>
        <v>19</v>
      </c>
      <c r="K31" s="30">
        <v>9</v>
      </c>
      <c r="L31" s="77">
        <v>9</v>
      </c>
      <c r="M31" s="1">
        <f t="shared" si="2"/>
        <v>1</v>
      </c>
      <c r="N31" s="1">
        <f t="shared" si="6"/>
        <v>19</v>
      </c>
      <c r="O31" s="69" t="str">
        <f t="shared" si="4"/>
        <v>S19</v>
      </c>
      <c r="P31" s="1">
        <f t="shared" si="5"/>
        <v>16</v>
      </c>
    </row>
    <row r="32" spans="1:16" ht="49.9" customHeight="1" x14ac:dyDescent="0.2">
      <c r="A32" s="70">
        <v>13</v>
      </c>
      <c r="B32" s="71" t="s">
        <v>62</v>
      </c>
      <c r="C32" s="71" t="s">
        <v>60</v>
      </c>
      <c r="D32" s="71" t="s">
        <v>63</v>
      </c>
      <c r="E32" s="72" t="str">
        <f>VLOOKUP(A32,[1]Equipes!A:J,2,FALSE)</f>
        <v>H</v>
      </c>
      <c r="F32" s="73">
        <f>ROUND(VLOOKUP(A32,[1]Equipes!$A$2:$J$41,10,0),0)</f>
        <v>47</v>
      </c>
      <c r="G32" s="74">
        <v>1.9675925925926041E-3</v>
      </c>
      <c r="H32" s="64">
        <v>1.7824074074073715E-3</v>
      </c>
      <c r="I32" s="75">
        <f t="shared" si="0"/>
        <v>1.8749999999999878E-3</v>
      </c>
      <c r="J32" s="76">
        <f t="shared" si="1"/>
        <v>20</v>
      </c>
      <c r="K32" s="30">
        <v>8</v>
      </c>
      <c r="L32" s="77">
        <v>8</v>
      </c>
      <c r="M32" s="1">
        <f t="shared" si="2"/>
        <v>1</v>
      </c>
      <c r="N32" s="1">
        <f t="shared" si="6"/>
        <v>20</v>
      </c>
      <c r="O32" s="69" t="str">
        <f t="shared" si="4"/>
        <v>S20</v>
      </c>
      <c r="P32" s="1">
        <f t="shared" si="5"/>
        <v>13</v>
      </c>
    </row>
    <row r="33" spans="1:16" ht="49.9" customHeight="1" x14ac:dyDescent="0.2">
      <c r="A33" s="70">
        <v>9</v>
      </c>
      <c r="B33" s="71" t="s">
        <v>38</v>
      </c>
      <c r="C33" s="71" t="s">
        <v>39</v>
      </c>
      <c r="D33" s="71" t="s">
        <v>40</v>
      </c>
      <c r="E33" s="72" t="str">
        <f>VLOOKUP(A33,[1]Equipes!A:J,2,FALSE)</f>
        <v>F</v>
      </c>
      <c r="F33" s="73">
        <f>ROUND(VLOOKUP(A33,[1]Equipes!$A$2:$J$41,10,0),0)</f>
        <v>57</v>
      </c>
      <c r="G33" s="74">
        <v>3.5879629629629317E-3</v>
      </c>
      <c r="H33" s="64">
        <v>1.8634259259259767E-3</v>
      </c>
      <c r="I33" s="75">
        <f t="shared" si="0"/>
        <v>2.7256944444444542E-3</v>
      </c>
      <c r="J33" s="76">
        <f t="shared" si="1"/>
        <v>21</v>
      </c>
      <c r="K33" s="30"/>
      <c r="L33" s="77"/>
      <c r="M33" s="1">
        <f t="shared" si="2"/>
        <v>1</v>
      </c>
      <c r="N33" s="1">
        <f t="shared" si="6"/>
        <v>21</v>
      </c>
      <c r="O33" s="69" t="str">
        <f t="shared" si="4"/>
        <v>S21</v>
      </c>
      <c r="P33" s="1">
        <f t="shared" si="5"/>
        <v>9</v>
      </c>
    </row>
  </sheetData>
  <sheetProtection selectLockedCells="1" selectUnlockedCells="1"/>
  <autoFilter ref="A3:P33" xr:uid="{00000000-0001-0000-1500-000000000000}">
    <sortState xmlns:xlrd2="http://schemas.microsoft.com/office/spreadsheetml/2017/richdata2" ref="A4:P33">
      <sortCondition ref="I3:I33"/>
    </sortState>
  </autoFilter>
  <mergeCells count="3">
    <mergeCell ref="A1:D2"/>
    <mergeCell ref="E1:F2"/>
    <mergeCell ref="G1:J2"/>
  </mergeCells>
  <conditionalFormatting sqref="E5:E33">
    <cfRule type="cellIs" dxfId="6" priority="1" operator="equal">
      <formula>"M"</formula>
    </cfRule>
    <cfRule type="cellIs" dxfId="5" priority="2" operator="equal">
      <formula>"H"</formula>
    </cfRule>
    <cfRule type="cellIs" dxfId="4" priority="3" operator="equal">
      <formula>"F"</formula>
    </cfRule>
  </conditionalFormatting>
  <printOptions horizontalCentered="1" verticalCentered="1"/>
  <pageMargins left="0" right="0" top="0" bottom="0" header="0.51181102362204722" footer="0.51181102362204722"/>
  <pageSetup paperSize="9" scale="49" firstPageNumber="0" fitToHeight="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9E3E-AAF5-4CEB-9A69-F4B3B876D39F}">
  <sheetPr codeName="Feuil17">
    <pageSetUpPr fitToPage="1"/>
  </sheetPr>
  <dimension ref="A1:V115"/>
  <sheetViews>
    <sheetView topLeftCell="A28" zoomScale="50" zoomScaleNormal="50" workbookViewId="0">
      <selection activeCell="A34" sqref="A34:XFD48"/>
    </sheetView>
  </sheetViews>
  <sheetFormatPr baseColWidth="10" defaultColWidth="11.42578125" defaultRowHeight="18" x14ac:dyDescent="0.2"/>
  <cols>
    <col min="1" max="1" width="12.7109375" style="1" customWidth="1"/>
    <col min="2" max="3" width="18.7109375" style="1" customWidth="1"/>
    <col min="4" max="4" width="61.85546875" style="1" customWidth="1"/>
    <col min="5" max="5" width="11.7109375" style="1" customWidth="1"/>
    <col min="6" max="6" width="11.42578125" style="1"/>
    <col min="7" max="7" width="18.7109375" style="1" customWidth="1"/>
    <col min="8" max="8" width="15" style="56" customWidth="1"/>
    <col min="9" max="9" width="15" style="1" customWidth="1"/>
    <col min="10" max="10" width="12.7109375" style="1" customWidth="1"/>
    <col min="11" max="11" width="13.5703125" style="1" customWidth="1"/>
    <col min="12" max="16384" width="11.42578125" style="1"/>
  </cols>
  <sheetData>
    <row r="1" spans="1:22" ht="30" customHeight="1" thickTop="1" x14ac:dyDescent="0.2">
      <c r="A1" s="125" t="s">
        <v>12</v>
      </c>
      <c r="B1" s="125"/>
      <c r="C1" s="125"/>
      <c r="D1" s="125"/>
      <c r="E1" s="127">
        <v>45823</v>
      </c>
      <c r="F1" s="128"/>
      <c r="G1" s="131" t="s">
        <v>99</v>
      </c>
      <c r="H1" s="125"/>
      <c r="I1" s="125"/>
      <c r="J1" s="125"/>
      <c r="K1" s="125"/>
    </row>
    <row r="2" spans="1:22" ht="30" customHeight="1" thickBot="1" x14ac:dyDescent="0.25">
      <c r="A2" s="126"/>
      <c r="B2" s="126"/>
      <c r="C2" s="126"/>
      <c r="D2" s="126"/>
      <c r="E2" s="129"/>
      <c r="F2" s="130"/>
      <c r="G2" s="132"/>
      <c r="H2" s="126"/>
      <c r="I2" s="126"/>
      <c r="J2" s="126"/>
      <c r="K2" s="126"/>
    </row>
    <row r="3" spans="1:22" s="11" customFormat="1" ht="48.4" customHeight="1" thickTop="1" thickBot="1" x14ac:dyDescent="0.25">
      <c r="A3" s="79" t="s">
        <v>2</v>
      </c>
      <c r="B3" s="79" t="s">
        <v>3</v>
      </c>
      <c r="C3" s="79" t="s">
        <v>4</v>
      </c>
      <c r="D3" s="79" t="s">
        <v>14</v>
      </c>
      <c r="E3" s="80" t="s">
        <v>6</v>
      </c>
      <c r="F3" s="81" t="s">
        <v>7</v>
      </c>
      <c r="G3" s="80" t="s">
        <v>15</v>
      </c>
      <c r="H3" s="80" t="s">
        <v>16</v>
      </c>
      <c r="I3" s="82" t="s">
        <v>100</v>
      </c>
      <c r="J3" s="83" t="s">
        <v>101</v>
      </c>
      <c r="K3" s="80" t="s">
        <v>18</v>
      </c>
    </row>
    <row r="4" spans="1:22" s="11" customFormat="1" ht="46.5" thickTop="1" thickBot="1" x14ac:dyDescent="0.25">
      <c r="A4" s="84" t="s">
        <v>102</v>
      </c>
      <c r="B4" s="85" t="str">
        <f>'[1]Temps corr'!B4</f>
        <v>POLYTECHNIQUE ( Référence 2012 )</v>
      </c>
      <c r="C4" s="85" t="str">
        <f>'[1]Temps corr'!C4</f>
        <v>Palaiseau</v>
      </c>
      <c r="D4" s="85" t="str">
        <f>'[1]Temps corr'!D4</f>
        <v>FERRERO Michel - Alexandre Rosinski - BOYAUD Mathieu - GODDE Olivier - THECKES Benoit</v>
      </c>
      <c r="E4" s="86"/>
      <c r="F4" s="87"/>
      <c r="G4" s="88">
        <f>'[1]Temps corr'!L4</f>
        <v>5.6805555555555554E-2</v>
      </c>
      <c r="H4" s="89"/>
      <c r="I4" s="90">
        <f>MIN(G5:G33)</f>
        <v>5.9814814814814765E-2</v>
      </c>
      <c r="J4" s="91"/>
      <c r="K4" s="89"/>
    </row>
    <row r="5" spans="1:22" ht="49.9" customHeight="1" thickTop="1" x14ac:dyDescent="0.2">
      <c r="A5" s="19">
        <v>19</v>
      </c>
      <c r="B5" s="20" t="s">
        <v>41</v>
      </c>
      <c r="C5" s="21" t="s">
        <v>39</v>
      </c>
      <c r="D5" s="21" t="s">
        <v>42</v>
      </c>
      <c r="E5" s="31" t="str">
        <f>VLOOKUP(A5,[1]Equipes!A:J,2,FALSE)</f>
        <v>H</v>
      </c>
      <c r="F5" s="23">
        <f>ROUND(VLOOKUP(A5,[1]Equipes!$A$2:$J$41,10,0),0)</f>
        <v>60</v>
      </c>
      <c r="G5" s="92">
        <v>5.9814814814814765E-2</v>
      </c>
      <c r="H5" s="53">
        <f>IF(G5&lt;"99:99:99",G5-$G$4,"")</f>
        <v>3.0092592592592116E-3</v>
      </c>
      <c r="I5" s="93">
        <f>IF(G5&lt;"99:99:99",G5-$I$4,"")</f>
        <v>0</v>
      </c>
      <c r="J5" s="94">
        <v>1</v>
      </c>
      <c r="K5" s="95">
        <f>VLOOKUP(A5,'[1]Cl Catégories'!B:K,10,0)</f>
        <v>1</v>
      </c>
      <c r="L5" s="1" t="str">
        <f t="shared" ref="L5:L23" si="0">IF(G5=G4,"ExAequo","")</f>
        <v/>
      </c>
      <c r="O5" s="96"/>
      <c r="P5" s="96"/>
    </row>
    <row r="6" spans="1:22" ht="49.9" customHeight="1" x14ac:dyDescent="0.2">
      <c r="A6" s="19">
        <v>18</v>
      </c>
      <c r="B6" s="28" t="s">
        <v>43</v>
      </c>
      <c r="C6" s="29" t="s">
        <v>44</v>
      </c>
      <c r="D6" s="29" t="s">
        <v>45</v>
      </c>
      <c r="E6" s="31" t="str">
        <f>VLOOKUP(A6,[1]Equipes!A:J,2,FALSE)</f>
        <v>H</v>
      </c>
      <c r="F6" s="23">
        <f>ROUND(VLOOKUP(A6,[1]Equipes!$A$2:$J$41,10,0),0)</f>
        <v>51</v>
      </c>
      <c r="G6" s="92">
        <v>6.4490740740740737E-2</v>
      </c>
      <c r="H6" s="53">
        <f t="shared" ref="H6:H20" si="1">IF(G6&lt;"99:99:99",G6-$G$4,"")</f>
        <v>7.6851851851851838E-3</v>
      </c>
      <c r="I6" s="93">
        <f t="shared" ref="I6:I33" si="2">IF(G6&lt;"99:99:99",G6-$I$4,"")</f>
        <v>4.6759259259259722E-3</v>
      </c>
      <c r="J6" s="94">
        <v>2</v>
      </c>
      <c r="K6" s="95">
        <f>VLOOKUP(A6,'[1]Cl Catégories'!B:K,10,0)</f>
        <v>2</v>
      </c>
      <c r="L6" s="1" t="str">
        <f t="shared" si="0"/>
        <v/>
      </c>
      <c r="O6" s="96"/>
      <c r="P6" s="96"/>
    </row>
    <row r="7" spans="1:22" ht="49.9" customHeight="1" x14ac:dyDescent="0.2">
      <c r="A7" s="19">
        <v>6</v>
      </c>
      <c r="B7" s="28" t="s">
        <v>67</v>
      </c>
      <c r="C7" s="29" t="s">
        <v>44</v>
      </c>
      <c r="D7" s="29" t="s">
        <v>68</v>
      </c>
      <c r="E7" s="31" t="str">
        <f>VLOOKUP(A7,[1]Equipes!A:J,2,FALSE)</f>
        <v>M</v>
      </c>
      <c r="F7" s="23">
        <f>ROUND(VLOOKUP(A7,[1]Equipes!$A$2:$J$41,10,0),0)</f>
        <v>69</v>
      </c>
      <c r="G7" s="92">
        <v>6.4629629629629648E-2</v>
      </c>
      <c r="H7" s="53">
        <f t="shared" si="1"/>
        <v>7.8240740740740944E-3</v>
      </c>
      <c r="I7" s="93">
        <f t="shared" si="2"/>
        <v>4.8148148148148828E-3</v>
      </c>
      <c r="J7" s="94">
        <v>3</v>
      </c>
      <c r="K7" s="95">
        <f>VLOOKUP(A7,'[1]Cl Catégories'!B:K,10,0)</f>
        <v>1</v>
      </c>
      <c r="L7" s="1" t="str">
        <f t="shared" si="0"/>
        <v/>
      </c>
      <c r="O7" s="96"/>
      <c r="P7" s="96"/>
    </row>
    <row r="8" spans="1:22" ht="49.9" customHeight="1" x14ac:dyDescent="0.2">
      <c r="A8" s="19">
        <v>2</v>
      </c>
      <c r="B8" s="28" t="s">
        <v>69</v>
      </c>
      <c r="C8" s="29" t="s">
        <v>39</v>
      </c>
      <c r="D8" s="29" t="s">
        <v>70</v>
      </c>
      <c r="E8" s="31" t="str">
        <f>VLOOKUP(A8,[1]Equipes!A:J,2,FALSE)</f>
        <v>M</v>
      </c>
      <c r="F8" s="23">
        <f>ROUND(VLOOKUP(A8,[1]Equipes!$A$2:$J$41,10,0),0)</f>
        <v>52</v>
      </c>
      <c r="G8" s="92">
        <v>6.5405092592592584E-2</v>
      </c>
      <c r="H8" s="53">
        <f t="shared" si="1"/>
        <v>8.5995370370370305E-3</v>
      </c>
      <c r="I8" s="93">
        <f t="shared" si="2"/>
        <v>5.590277777777819E-3</v>
      </c>
      <c r="J8" s="94">
        <v>4</v>
      </c>
      <c r="K8" s="95">
        <f>VLOOKUP(A8,'[1]Cl Catégories'!B:K,10,0)</f>
        <v>2</v>
      </c>
      <c r="L8" s="1" t="str">
        <f t="shared" si="0"/>
        <v/>
      </c>
      <c r="O8" s="133"/>
      <c r="P8" s="96"/>
    </row>
    <row r="9" spans="1:22" ht="49.9" customHeight="1" x14ac:dyDescent="0.2">
      <c r="A9" s="19">
        <v>8</v>
      </c>
      <c r="B9" s="28" t="s">
        <v>46</v>
      </c>
      <c r="C9" s="29" t="s">
        <v>23</v>
      </c>
      <c r="D9" s="29" t="s">
        <v>47</v>
      </c>
      <c r="E9" s="31" t="str">
        <f>VLOOKUP(A9,[1]Equipes!A:J,2,FALSE)</f>
        <v>H</v>
      </c>
      <c r="F9" s="23">
        <f>ROUND(VLOOKUP(A9,[1]Equipes!$A$2:$J$41,10,0),0)</f>
        <v>47</v>
      </c>
      <c r="G9" s="92">
        <v>6.5949074074074077E-2</v>
      </c>
      <c r="H9" s="53">
        <f t="shared" si="1"/>
        <v>9.143518518518523E-3</v>
      </c>
      <c r="I9" s="93">
        <f t="shared" si="2"/>
        <v>6.1342592592593115E-3</v>
      </c>
      <c r="J9" s="94">
        <v>5</v>
      </c>
      <c r="K9" s="95">
        <f>VLOOKUP(A9,'[1]Cl Catégories'!B:K,10,0)</f>
        <v>3</v>
      </c>
      <c r="L9" s="1" t="str">
        <f t="shared" si="0"/>
        <v/>
      </c>
      <c r="O9" s="133"/>
      <c r="P9" s="96"/>
    </row>
    <row r="10" spans="1:22" ht="49.9" customHeight="1" x14ac:dyDescent="0.2">
      <c r="A10" s="19">
        <v>4</v>
      </c>
      <c r="B10" s="28" t="s">
        <v>19</v>
      </c>
      <c r="C10" s="29" t="s">
        <v>20</v>
      </c>
      <c r="D10" s="29" t="s">
        <v>21</v>
      </c>
      <c r="E10" s="97" t="str">
        <f>VLOOKUP(A10,[1]Equipes!A:J,2,FALSE)</f>
        <v>F</v>
      </c>
      <c r="F10" s="98">
        <f>ROUND(VLOOKUP(A10,[1]Equipes!$A$2:$J$41,10,0),0)</f>
        <v>34</v>
      </c>
      <c r="G10" s="92">
        <v>6.6354166666666659E-2</v>
      </c>
      <c r="H10" s="53">
        <f t="shared" si="1"/>
        <v>9.5486111111111049E-3</v>
      </c>
      <c r="I10" s="93">
        <f t="shared" si="2"/>
        <v>6.5393518518518934E-3</v>
      </c>
      <c r="J10" s="94">
        <v>6</v>
      </c>
      <c r="K10" s="95">
        <f>VLOOKUP(A10,'[1]Cl Catégories'!B:K,10,0)</f>
        <v>1</v>
      </c>
      <c r="L10" s="1" t="str">
        <f t="shared" si="0"/>
        <v/>
      </c>
    </row>
    <row r="11" spans="1:22" ht="49.9" customHeight="1" x14ac:dyDescent="0.2">
      <c r="A11" s="19">
        <v>10</v>
      </c>
      <c r="B11" s="28" t="s">
        <v>22</v>
      </c>
      <c r="C11" s="29" t="s">
        <v>23</v>
      </c>
      <c r="D11" s="29" t="s">
        <v>24</v>
      </c>
      <c r="E11" s="31" t="str">
        <f>VLOOKUP(A11,[1]Equipes!A:J,2,FALSE)</f>
        <v>F</v>
      </c>
      <c r="F11" s="23">
        <f>ROUND(VLOOKUP(A11,[1]Equipes!$A$2:$J$41,10,0),0)</f>
        <v>62</v>
      </c>
      <c r="G11" s="92">
        <v>6.8078703703703669E-2</v>
      </c>
      <c r="H11" s="53">
        <f t="shared" si="1"/>
        <v>1.1273148148148115E-2</v>
      </c>
      <c r="I11" s="93">
        <f t="shared" si="2"/>
        <v>8.2638888888889039E-3</v>
      </c>
      <c r="J11" s="94">
        <v>7</v>
      </c>
      <c r="K11" s="95">
        <f>VLOOKUP(A11,'[1]Cl Catégories'!B:K,10,0)</f>
        <v>2</v>
      </c>
      <c r="L11" s="1" t="str">
        <f t="shared" si="0"/>
        <v/>
      </c>
    </row>
    <row r="12" spans="1:22" ht="49.9" customHeight="1" x14ac:dyDescent="0.2">
      <c r="A12" s="19">
        <v>22</v>
      </c>
      <c r="B12" s="28" t="s">
        <v>71</v>
      </c>
      <c r="C12" s="29" t="s">
        <v>44</v>
      </c>
      <c r="D12" s="29" t="s">
        <v>72</v>
      </c>
      <c r="E12" s="97" t="str">
        <f>VLOOKUP(A12,[1]Equipes!A:J,2,FALSE)</f>
        <v>M</v>
      </c>
      <c r="F12" s="98">
        <f>ROUND(VLOOKUP(A12,[1]Equipes!$A$2:$J$41,10,0),0)</f>
        <v>51</v>
      </c>
      <c r="G12" s="92">
        <v>6.8437499999999984E-2</v>
      </c>
      <c r="H12" s="53">
        <f t="shared" si="1"/>
        <v>1.1631944444444431E-2</v>
      </c>
      <c r="I12" s="93">
        <f t="shared" si="2"/>
        <v>8.6226851851852193E-3</v>
      </c>
      <c r="J12" s="94">
        <v>8</v>
      </c>
      <c r="K12" s="95">
        <f>VLOOKUP(A12,'[1]Cl Catégories'!B:K,10,0)</f>
        <v>3</v>
      </c>
      <c r="L12" s="1" t="str">
        <f t="shared" si="0"/>
        <v/>
      </c>
      <c r="V12" s="56"/>
    </row>
    <row r="13" spans="1:22" ht="49.9" customHeight="1" x14ac:dyDescent="0.2">
      <c r="A13" s="19">
        <v>27</v>
      </c>
      <c r="B13" s="28" t="s">
        <v>73</v>
      </c>
      <c r="C13" s="29" t="s">
        <v>74</v>
      </c>
      <c r="D13" s="29" t="s">
        <v>75</v>
      </c>
      <c r="E13" s="97" t="str">
        <f>VLOOKUP(A13,[1]Equipes!A:J,2,FALSE)</f>
        <v>M</v>
      </c>
      <c r="F13" s="98">
        <f>ROUND(VLOOKUP(A13,[1]Equipes!$A$2:$J$41,10,0),0)</f>
        <v>126</v>
      </c>
      <c r="G13" s="92">
        <v>6.8692129629629672E-2</v>
      </c>
      <c r="H13" s="53">
        <f t="shared" si="1"/>
        <v>1.1886574074074119E-2</v>
      </c>
      <c r="I13" s="93">
        <f t="shared" si="2"/>
        <v>8.8773148148149073E-3</v>
      </c>
      <c r="J13" s="94">
        <v>9</v>
      </c>
      <c r="K13" s="95">
        <f>VLOOKUP(A13,'[1]Cl Catégories'!B:K,10,0)</f>
        <v>4</v>
      </c>
      <c r="L13" s="1" t="str">
        <f t="shared" si="0"/>
        <v/>
      </c>
    </row>
    <row r="14" spans="1:22" ht="49.9" customHeight="1" x14ac:dyDescent="0.2">
      <c r="A14" s="19">
        <v>15</v>
      </c>
      <c r="B14" s="28" t="s">
        <v>48</v>
      </c>
      <c r="C14" s="29" t="s">
        <v>33</v>
      </c>
      <c r="D14" s="29" t="s">
        <v>49</v>
      </c>
      <c r="E14" s="31" t="str">
        <f>VLOOKUP(A14,[1]Equipes!A:J,2,FALSE)</f>
        <v>H</v>
      </c>
      <c r="F14" s="23">
        <f>ROUND(VLOOKUP(A14,[1]Equipes!$A$2:$J$41,10,0),0)</f>
        <v>55</v>
      </c>
      <c r="G14" s="92">
        <v>6.8761574074074086E-2</v>
      </c>
      <c r="H14" s="53">
        <f t="shared" si="1"/>
        <v>1.1956018518518532E-2</v>
      </c>
      <c r="I14" s="93">
        <f t="shared" si="2"/>
        <v>8.9467592592593209E-3</v>
      </c>
      <c r="J14" s="94">
        <v>10</v>
      </c>
      <c r="K14" s="95">
        <f>VLOOKUP(A14,'[1]Cl Catégories'!B:K,10,0)</f>
        <v>4</v>
      </c>
      <c r="L14" s="1" t="str">
        <f t="shared" si="0"/>
        <v/>
      </c>
    </row>
    <row r="15" spans="1:22" ht="49.9" customHeight="1" x14ac:dyDescent="0.2">
      <c r="A15" s="19">
        <v>28</v>
      </c>
      <c r="B15" s="28" t="s">
        <v>76</v>
      </c>
      <c r="C15" s="29" t="s">
        <v>77</v>
      </c>
      <c r="D15" s="29" t="s">
        <v>78</v>
      </c>
      <c r="E15" s="31" t="str">
        <f>VLOOKUP(A15,[1]Equipes!A:J,2,FALSE)</f>
        <v>M</v>
      </c>
      <c r="F15" s="23">
        <f>ROUND(VLOOKUP(A15,[1]Equipes!$A$2:$J$41,10,0),0)</f>
        <v>56</v>
      </c>
      <c r="G15" s="92">
        <v>6.9340277777777792E-2</v>
      </c>
      <c r="H15" s="53">
        <f t="shared" si="1"/>
        <v>1.2534722222222239E-2</v>
      </c>
      <c r="I15" s="93">
        <f t="shared" si="2"/>
        <v>9.5254629629630272E-3</v>
      </c>
      <c r="J15" s="94">
        <v>11</v>
      </c>
      <c r="K15" s="95">
        <f>VLOOKUP(A15,'[1]Cl Catégories'!B:K,10,0)</f>
        <v>5</v>
      </c>
      <c r="L15" s="1" t="str">
        <f t="shared" si="0"/>
        <v/>
      </c>
    </row>
    <row r="16" spans="1:22" ht="49.9" customHeight="1" x14ac:dyDescent="0.2">
      <c r="A16" s="19">
        <v>3</v>
      </c>
      <c r="B16" s="28" t="s">
        <v>50</v>
      </c>
      <c r="C16" s="29" t="s">
        <v>51</v>
      </c>
      <c r="D16" s="29" t="s">
        <v>52</v>
      </c>
      <c r="E16" s="31" t="str">
        <f>VLOOKUP(A16,[1]Equipes!A:J,2,FALSE)</f>
        <v>H</v>
      </c>
      <c r="F16" s="23">
        <f>ROUND(VLOOKUP(A16,[1]Equipes!$A$2:$J$41,10,0),0)</f>
        <v>37</v>
      </c>
      <c r="G16" s="92">
        <v>6.9513888888888875E-2</v>
      </c>
      <c r="H16" s="53">
        <f t="shared" si="1"/>
        <v>1.2708333333333321E-2</v>
      </c>
      <c r="I16" s="93">
        <f t="shared" si="2"/>
        <v>9.6990740740741099E-3</v>
      </c>
      <c r="J16" s="94">
        <v>12</v>
      </c>
      <c r="K16" s="95">
        <f>VLOOKUP(A16,'[1]Cl Catégories'!B:K,10,0)</f>
        <v>5</v>
      </c>
      <c r="L16" s="1" t="str">
        <f t="shared" si="0"/>
        <v/>
      </c>
    </row>
    <row r="17" spans="1:12" ht="49.9" customHeight="1" x14ac:dyDescent="0.2">
      <c r="A17" s="19">
        <v>11</v>
      </c>
      <c r="B17" s="28" t="s">
        <v>25</v>
      </c>
      <c r="C17" s="29" t="s">
        <v>26</v>
      </c>
      <c r="D17" s="29" t="s">
        <v>27</v>
      </c>
      <c r="E17" s="97" t="str">
        <f>VLOOKUP(A17,[1]Equipes!A:J,2,FALSE)</f>
        <v>F</v>
      </c>
      <c r="F17" s="98">
        <f>ROUND(VLOOKUP(A17,[1]Equipes!$A$2:$J$41,10,0),0)</f>
        <v>50</v>
      </c>
      <c r="G17" s="92">
        <v>7.2488425925925914E-2</v>
      </c>
      <c r="H17" s="53">
        <f t="shared" si="1"/>
        <v>1.5682870370370361E-2</v>
      </c>
      <c r="I17" s="93">
        <f t="shared" si="2"/>
        <v>1.2673611111111149E-2</v>
      </c>
      <c r="J17" s="94">
        <v>13</v>
      </c>
      <c r="K17" s="95">
        <f>VLOOKUP(A17,'[1]Cl Catégories'!B:K,10,0)</f>
        <v>3</v>
      </c>
      <c r="L17" s="1" t="str">
        <f t="shared" si="0"/>
        <v/>
      </c>
    </row>
    <row r="18" spans="1:12" ht="49.9" customHeight="1" x14ac:dyDescent="0.2">
      <c r="A18" s="19">
        <v>23</v>
      </c>
      <c r="B18" s="28" t="s">
        <v>79</v>
      </c>
      <c r="C18" s="29" t="s">
        <v>57</v>
      </c>
      <c r="D18" s="29" t="s">
        <v>80</v>
      </c>
      <c r="E18" s="97" t="str">
        <f>VLOOKUP(A18,[1]Equipes!A:J,2,FALSE)</f>
        <v>M</v>
      </c>
      <c r="F18" s="98">
        <f>ROUND(VLOOKUP(A18,[1]Equipes!$A$2:$J$41,10,0),0)</f>
        <v>60</v>
      </c>
      <c r="G18" s="92">
        <v>7.3819444444444438E-2</v>
      </c>
      <c r="H18" s="53">
        <f t="shared" si="1"/>
        <v>1.7013888888888884E-2</v>
      </c>
      <c r="I18" s="93">
        <f t="shared" si="2"/>
        <v>1.4004629629629672E-2</v>
      </c>
      <c r="J18" s="94">
        <v>14</v>
      </c>
      <c r="K18" s="95">
        <f>VLOOKUP(A18,'[1]Cl Catégories'!B:K,10,0)</f>
        <v>6</v>
      </c>
      <c r="L18" s="1" t="str">
        <f t="shared" si="0"/>
        <v/>
      </c>
    </row>
    <row r="19" spans="1:12" ht="49.9" customHeight="1" x14ac:dyDescent="0.2">
      <c r="A19" s="19">
        <v>5</v>
      </c>
      <c r="B19" s="28" t="s">
        <v>81</v>
      </c>
      <c r="C19" s="29" t="s">
        <v>33</v>
      </c>
      <c r="D19" s="29" t="s">
        <v>82</v>
      </c>
      <c r="E19" s="31" t="str">
        <f>VLOOKUP(A19,[1]Equipes!A:J,2,FALSE)</f>
        <v>M</v>
      </c>
      <c r="F19" s="23">
        <f>ROUND(VLOOKUP(A19,[1]Equipes!$A$2:$J$41,10,0),0)</f>
        <v>55</v>
      </c>
      <c r="G19" s="92">
        <v>7.3993055555555576E-2</v>
      </c>
      <c r="H19" s="53">
        <f t="shared" si="1"/>
        <v>1.7187500000000022E-2</v>
      </c>
      <c r="I19" s="93">
        <f t="shared" si="2"/>
        <v>1.4178240740740811E-2</v>
      </c>
      <c r="J19" s="94">
        <v>15</v>
      </c>
      <c r="K19" s="95">
        <f>VLOOKUP(A19,'[1]Cl Catégories'!B:K,10,0)</f>
        <v>7</v>
      </c>
      <c r="L19" s="1" t="str">
        <f t="shared" si="0"/>
        <v/>
      </c>
    </row>
    <row r="20" spans="1:12" ht="49.9" customHeight="1" x14ac:dyDescent="0.2">
      <c r="A20" s="19">
        <v>21</v>
      </c>
      <c r="B20" s="28" t="s">
        <v>83</v>
      </c>
      <c r="C20" s="29" t="s">
        <v>57</v>
      </c>
      <c r="D20" s="29" t="s">
        <v>84</v>
      </c>
      <c r="E20" s="97" t="str">
        <f>VLOOKUP(A20,[1]Equipes!A:J,2,FALSE)</f>
        <v>M</v>
      </c>
      <c r="F20" s="98">
        <f>ROUND(VLOOKUP(A20,[1]Equipes!$A$2:$J$41,10,0),0)</f>
        <v>52</v>
      </c>
      <c r="G20" s="92">
        <v>7.472222222222219E-2</v>
      </c>
      <c r="H20" s="53">
        <f t="shared" si="1"/>
        <v>1.7916666666666636E-2</v>
      </c>
      <c r="I20" s="93">
        <f t="shared" si="2"/>
        <v>1.4907407407407425E-2</v>
      </c>
      <c r="J20" s="94">
        <v>16</v>
      </c>
      <c r="K20" s="95">
        <f>VLOOKUP(A20,'[1]Cl Catégories'!B:K,10,0)</f>
        <v>8</v>
      </c>
      <c r="L20" s="1" t="str">
        <f t="shared" si="0"/>
        <v/>
      </c>
    </row>
    <row r="21" spans="1:12" ht="49.9" customHeight="1" x14ac:dyDescent="0.2">
      <c r="A21" s="19">
        <v>17</v>
      </c>
      <c r="B21" s="28" t="s">
        <v>85</v>
      </c>
      <c r="C21" s="29" t="s">
        <v>54</v>
      </c>
      <c r="D21" s="29" t="s">
        <v>86</v>
      </c>
      <c r="E21" s="97" t="str">
        <f>VLOOKUP(A21,[1]Equipes!A:J,2,FALSE)</f>
        <v>M</v>
      </c>
      <c r="F21" s="98">
        <f>ROUND(VLOOKUP(A21,[1]Equipes!$A$2:$J$41,10,0),0)</f>
        <v>60</v>
      </c>
      <c r="G21" s="92">
        <v>7.4780092592592606E-2</v>
      </c>
      <c r="H21" s="53">
        <f>IF(G21&lt;"99:99:99",G21-$G$4,"")</f>
        <v>1.7974537037037053E-2</v>
      </c>
      <c r="I21" s="93">
        <f t="shared" si="2"/>
        <v>1.4965277777777841E-2</v>
      </c>
      <c r="J21" s="94">
        <v>17</v>
      </c>
      <c r="K21" s="95">
        <f>VLOOKUP(A21,'[1]Cl Catégories'!B:K,10,0)</f>
        <v>9</v>
      </c>
      <c r="L21" s="1" t="str">
        <f t="shared" si="0"/>
        <v/>
      </c>
    </row>
    <row r="22" spans="1:12" ht="49.9" customHeight="1" x14ac:dyDescent="0.2">
      <c r="A22" s="19">
        <v>7</v>
      </c>
      <c r="B22" s="28" t="s">
        <v>28</v>
      </c>
      <c r="C22" s="29" t="s">
        <v>23</v>
      </c>
      <c r="D22" s="29" t="s">
        <v>29</v>
      </c>
      <c r="E22" s="97" t="str">
        <f>VLOOKUP(A22,[1]Equipes!A:J,2,FALSE)</f>
        <v>F</v>
      </c>
      <c r="F22" s="98">
        <f>ROUND(VLOOKUP(A22,[1]Equipes!$A$2:$J$41,10,0),0)</f>
        <v>52</v>
      </c>
      <c r="G22" s="92">
        <v>7.4918981481481517E-2</v>
      </c>
      <c r="H22" s="53">
        <f>IF(G22&lt;"99:99:99",G22-$G$4,"")</f>
        <v>1.8113425925925963E-2</v>
      </c>
      <c r="I22" s="93">
        <f t="shared" si="2"/>
        <v>1.5104166666666752E-2</v>
      </c>
      <c r="J22" s="94">
        <v>18</v>
      </c>
      <c r="K22" s="95">
        <f>VLOOKUP(A22,'[1]Cl Catégories'!B:K,10,0)</f>
        <v>4</v>
      </c>
      <c r="L22" s="1" t="str">
        <f t="shared" si="0"/>
        <v/>
      </c>
    </row>
    <row r="23" spans="1:12" ht="49.9" customHeight="1" x14ac:dyDescent="0.2">
      <c r="A23" s="19">
        <v>20</v>
      </c>
      <c r="B23" s="28" t="s">
        <v>53</v>
      </c>
      <c r="C23" s="29" t="s">
        <v>54</v>
      </c>
      <c r="D23" s="29" t="s">
        <v>55</v>
      </c>
      <c r="E23" s="97" t="str">
        <f>VLOOKUP(A23,[1]Equipes!A:J,2,FALSE)</f>
        <v>H</v>
      </c>
      <c r="F23" s="98">
        <f>ROUND(VLOOKUP(A23,[1]Equipes!$A$2:$J$41,10,0),0)</f>
        <v>53</v>
      </c>
      <c r="G23" s="92">
        <v>7.4953703703703689E-2</v>
      </c>
      <c r="H23" s="53">
        <f>IF(G23&lt;"99:99:99",G23-$G$4,"")</f>
        <v>1.8148148148148135E-2</v>
      </c>
      <c r="I23" s="50">
        <f t="shared" si="2"/>
        <v>1.5138888888888924E-2</v>
      </c>
      <c r="J23" s="99">
        <v>19</v>
      </c>
      <c r="K23" s="100">
        <f>VLOOKUP(A23,'[1]Cl Catégories'!B:K,10,0)</f>
        <v>6</v>
      </c>
      <c r="L23" s="1" t="str">
        <f t="shared" si="0"/>
        <v/>
      </c>
    </row>
    <row r="24" spans="1:12" ht="49.9" customHeight="1" x14ac:dyDescent="0.2">
      <c r="A24" s="19">
        <v>24</v>
      </c>
      <c r="B24" s="28" t="s">
        <v>30</v>
      </c>
      <c r="C24" s="29" t="s">
        <v>23</v>
      </c>
      <c r="D24" s="29" t="s">
        <v>31</v>
      </c>
      <c r="E24" s="31" t="str">
        <f>VLOOKUP(A24,[1]Equipes!A:J,2,FALSE)</f>
        <v>F</v>
      </c>
      <c r="F24" s="23">
        <f>ROUND(VLOOKUP(A24,[1]Equipes!$A$2:$J$41,10,0),0)</f>
        <v>44</v>
      </c>
      <c r="G24" s="92">
        <v>7.6493055555555578E-2</v>
      </c>
      <c r="H24" s="53">
        <f t="shared" ref="H24:H33" si="3">IF(G24&lt;"99:99:99",G24-$G$4,"")</f>
        <v>1.9687500000000024E-2</v>
      </c>
      <c r="I24" s="50">
        <f t="shared" si="2"/>
        <v>1.6678240740740813E-2</v>
      </c>
      <c r="J24" s="99">
        <v>20</v>
      </c>
      <c r="K24" s="100">
        <f>VLOOKUP(A24,'[1]Cl Catégories'!B:K,10,0)</f>
        <v>5</v>
      </c>
      <c r="L24" s="1" t="str">
        <f>IF(G24=G23,"ExAequo","")</f>
        <v/>
      </c>
    </row>
    <row r="25" spans="1:12" ht="49.9" customHeight="1" x14ac:dyDescent="0.2">
      <c r="A25" s="19">
        <v>26</v>
      </c>
      <c r="B25" s="28" t="s">
        <v>56</v>
      </c>
      <c r="C25" s="29" t="s">
        <v>57</v>
      </c>
      <c r="D25" s="29" t="s">
        <v>58</v>
      </c>
      <c r="E25" s="31" t="str">
        <f>VLOOKUP(A25,[1]Equipes!A:J,2,FALSE)</f>
        <v>H</v>
      </c>
      <c r="F25" s="23">
        <f>ROUND(VLOOKUP(A25,[1]Equipes!$A$2:$J$41,10,0),0)</f>
        <v>60</v>
      </c>
      <c r="G25" s="92">
        <v>7.6666666666666661E-2</v>
      </c>
      <c r="H25" s="53">
        <f t="shared" si="3"/>
        <v>1.9861111111111107E-2</v>
      </c>
      <c r="I25" s="50">
        <f t="shared" si="2"/>
        <v>1.6851851851851896E-2</v>
      </c>
      <c r="J25" s="99">
        <v>21</v>
      </c>
      <c r="K25" s="100">
        <f>VLOOKUP(A25,'[1]Cl Catégories'!B:K,10,0)</f>
        <v>7</v>
      </c>
      <c r="L25" s="1" t="str">
        <f t="shared" ref="L25:L33" si="4">IF(G25=G24,"ExAequo","")</f>
        <v/>
      </c>
    </row>
    <row r="26" spans="1:12" ht="49.9" customHeight="1" x14ac:dyDescent="0.2">
      <c r="A26" s="19">
        <v>25</v>
      </c>
      <c r="B26" s="28" t="s">
        <v>59</v>
      </c>
      <c r="C26" s="29" t="s">
        <v>60</v>
      </c>
      <c r="D26" s="29" t="s">
        <v>61</v>
      </c>
      <c r="E26" s="97" t="str">
        <f>VLOOKUP(A26,[1]Equipes!A:J,2,FALSE)</f>
        <v>H</v>
      </c>
      <c r="F26" s="98">
        <f>ROUND(VLOOKUP(A26,[1]Equipes!$A$2:$J$41,10,0),0)</f>
        <v>60</v>
      </c>
      <c r="G26" s="92">
        <v>7.7013888888888937E-2</v>
      </c>
      <c r="H26" s="53">
        <f t="shared" si="3"/>
        <v>2.0208333333333384E-2</v>
      </c>
      <c r="I26" s="50">
        <f t="shared" si="2"/>
        <v>1.7199074074074172E-2</v>
      </c>
      <c r="J26" s="99">
        <v>22</v>
      </c>
      <c r="K26" s="100">
        <f>VLOOKUP(A26,'[1]Cl Catégories'!B:K,10,0)</f>
        <v>8</v>
      </c>
      <c r="L26" s="1" t="str">
        <f t="shared" si="4"/>
        <v/>
      </c>
    </row>
    <row r="27" spans="1:12" ht="49.9" customHeight="1" x14ac:dyDescent="0.2">
      <c r="A27" s="19">
        <v>14</v>
      </c>
      <c r="B27" s="28" t="s">
        <v>32</v>
      </c>
      <c r="C27" s="29" t="s">
        <v>33</v>
      </c>
      <c r="D27" s="29" t="s">
        <v>34</v>
      </c>
      <c r="E27" s="97" t="str">
        <f>VLOOKUP(A27,[1]Equipes!A:J,2,FALSE)</f>
        <v>F</v>
      </c>
      <c r="F27" s="98">
        <f>ROUND(VLOOKUP(A27,[1]Equipes!$A$2:$J$41,10,0),0)</f>
        <v>42</v>
      </c>
      <c r="G27" s="92">
        <v>7.7581018518518507E-2</v>
      </c>
      <c r="H27" s="53">
        <f t="shared" si="3"/>
        <v>2.0775462962962954E-2</v>
      </c>
      <c r="I27" s="50">
        <f t="shared" si="2"/>
        <v>1.7766203703703742E-2</v>
      </c>
      <c r="J27" s="99">
        <v>23</v>
      </c>
      <c r="K27" s="100">
        <f>VLOOKUP(A27,'[1]Cl Catégories'!B:K,10,0)</f>
        <v>6</v>
      </c>
      <c r="L27" s="1" t="str">
        <f t="shared" si="4"/>
        <v/>
      </c>
    </row>
    <row r="28" spans="1:12" ht="49.9" customHeight="1" x14ac:dyDescent="0.2">
      <c r="A28" s="19">
        <v>16</v>
      </c>
      <c r="B28" s="28" t="s">
        <v>87</v>
      </c>
      <c r="C28" s="29" t="s">
        <v>51</v>
      </c>
      <c r="D28" s="29" t="s">
        <v>88</v>
      </c>
      <c r="E28" s="97" t="str">
        <f>VLOOKUP(A28,[1]Equipes!A:J,2,FALSE)</f>
        <v>M</v>
      </c>
      <c r="F28" s="98">
        <f>ROUND(VLOOKUP(A28,[1]Equipes!$A$2:$J$41,10,0),0)</f>
        <v>45</v>
      </c>
      <c r="G28" s="92">
        <v>7.7824074074074115E-2</v>
      </c>
      <c r="H28" s="53">
        <f t="shared" si="3"/>
        <v>2.1018518518518561E-2</v>
      </c>
      <c r="I28" s="50">
        <f t="shared" si="2"/>
        <v>1.800925925925935E-2</v>
      </c>
      <c r="J28" s="99">
        <v>24</v>
      </c>
      <c r="K28" s="100">
        <f>VLOOKUP(A28,'[1]Cl Catégories'!B:K,10,0)</f>
        <v>10</v>
      </c>
      <c r="L28" s="1" t="str">
        <f t="shared" si="4"/>
        <v/>
      </c>
    </row>
    <row r="29" spans="1:12" ht="49.9" customHeight="1" x14ac:dyDescent="0.2">
      <c r="A29" s="19">
        <v>1</v>
      </c>
      <c r="B29" s="28" t="s">
        <v>35</v>
      </c>
      <c r="C29" s="29" t="s">
        <v>36</v>
      </c>
      <c r="D29" s="29" t="s">
        <v>37</v>
      </c>
      <c r="E29" s="97" t="str">
        <f>VLOOKUP(A29,[1]Equipes!A:J,2,FALSE)</f>
        <v>F</v>
      </c>
      <c r="F29" s="98">
        <f>ROUND(VLOOKUP(A29,[1]Equipes!$A$2:$J$41,10,0),0)</f>
        <v>55</v>
      </c>
      <c r="G29" s="101">
        <v>8.1886574074074084E-2</v>
      </c>
      <c r="H29" s="53">
        <f t="shared" si="3"/>
        <v>2.508101851851853E-2</v>
      </c>
      <c r="I29" s="50">
        <f t="shared" si="2"/>
        <v>2.2071759259259319E-2</v>
      </c>
      <c r="J29" s="99">
        <v>25</v>
      </c>
      <c r="K29" s="100">
        <f>VLOOKUP(A29,'[1]Cl Catégories'!B:K,10,0)</f>
        <v>7</v>
      </c>
      <c r="L29" s="1" t="str">
        <f t="shared" si="4"/>
        <v/>
      </c>
    </row>
    <row r="30" spans="1:12" ht="49.9" customHeight="1" x14ac:dyDescent="0.2">
      <c r="A30" s="19">
        <v>13</v>
      </c>
      <c r="B30" s="28" t="s">
        <v>62</v>
      </c>
      <c r="C30" s="29" t="s">
        <v>60</v>
      </c>
      <c r="D30" s="29" t="s">
        <v>63</v>
      </c>
      <c r="E30" s="31" t="str">
        <f>VLOOKUP(A30,[1]Equipes!A:J,2,FALSE)</f>
        <v>H</v>
      </c>
      <c r="F30" s="23">
        <f>ROUND(VLOOKUP(A30,[1]Equipes!$A$2:$J$41,10,0),0)</f>
        <v>47</v>
      </c>
      <c r="G30" s="92">
        <v>8.2673611111111114E-2</v>
      </c>
      <c r="H30" s="53">
        <f t="shared" si="3"/>
        <v>2.5868055555555561E-2</v>
      </c>
      <c r="I30" s="50">
        <f t="shared" si="2"/>
        <v>2.2858796296296349E-2</v>
      </c>
      <c r="J30" s="99">
        <v>26</v>
      </c>
      <c r="K30" s="100">
        <f>VLOOKUP(A30,'[1]Cl Catégories'!B:K,10,0)</f>
        <v>9</v>
      </c>
      <c r="L30" s="1" t="str">
        <f t="shared" si="4"/>
        <v/>
      </c>
    </row>
    <row r="31" spans="1:12" ht="49.9" customHeight="1" x14ac:dyDescent="0.2">
      <c r="A31" s="19">
        <v>12</v>
      </c>
      <c r="B31" s="28" t="s">
        <v>89</v>
      </c>
      <c r="C31" s="29" t="s">
        <v>39</v>
      </c>
      <c r="D31" s="29" t="s">
        <v>90</v>
      </c>
      <c r="E31" s="31" t="str">
        <f>VLOOKUP(A31,[1]Equipes!A:J,2,FALSE)</f>
        <v>M</v>
      </c>
      <c r="F31" s="23">
        <f>ROUND(VLOOKUP(A31,[1]Equipes!$A$2:$J$41,10,0),0)</f>
        <v>0</v>
      </c>
      <c r="G31" s="92">
        <v>8.4988425925925939E-2</v>
      </c>
      <c r="H31" s="53">
        <f t="shared" si="3"/>
        <v>2.8182870370370386E-2</v>
      </c>
      <c r="I31" s="50">
        <f t="shared" si="2"/>
        <v>2.5173611111111174E-2</v>
      </c>
      <c r="J31" s="99">
        <v>27</v>
      </c>
      <c r="K31" s="100">
        <f>VLOOKUP(A31,'[1]Cl Catégories'!B:K,10,0)</f>
        <v>11</v>
      </c>
      <c r="L31" s="1" t="str">
        <f t="shared" si="4"/>
        <v/>
      </c>
    </row>
    <row r="32" spans="1:12" ht="49.9" customHeight="1" x14ac:dyDescent="0.2">
      <c r="A32" s="19">
        <v>29</v>
      </c>
      <c r="B32" s="28" t="s">
        <v>64</v>
      </c>
      <c r="C32" s="29" t="s">
        <v>65</v>
      </c>
      <c r="D32" s="29" t="s">
        <v>66</v>
      </c>
      <c r="E32" s="97" t="str">
        <f>VLOOKUP(A32,[1]Equipes!A:J,2,FALSE)</f>
        <v>H</v>
      </c>
      <c r="F32" s="98">
        <f>ROUND(VLOOKUP(A32,[1]Equipes!$A$2:$J$41,10,0),0)</f>
        <v>26</v>
      </c>
      <c r="G32" s="92">
        <v>9.0972222222222232E-2</v>
      </c>
      <c r="H32" s="53">
        <f t="shared" si="3"/>
        <v>3.4166666666666679E-2</v>
      </c>
      <c r="I32" s="50">
        <f t="shared" si="2"/>
        <v>3.1157407407407467E-2</v>
      </c>
      <c r="J32" s="99">
        <v>28</v>
      </c>
      <c r="K32" s="100">
        <f>VLOOKUP(A32,'[1]Cl Catégories'!B:K,10,0)</f>
        <v>10</v>
      </c>
      <c r="L32" s="1" t="str">
        <f t="shared" si="4"/>
        <v/>
      </c>
    </row>
    <row r="33" spans="1:12" ht="49.9" customHeight="1" x14ac:dyDescent="0.2">
      <c r="A33" s="19">
        <v>9</v>
      </c>
      <c r="B33" s="28" t="s">
        <v>38</v>
      </c>
      <c r="C33" s="29" t="s">
        <v>39</v>
      </c>
      <c r="D33" s="29" t="s">
        <v>40</v>
      </c>
      <c r="E33" s="97" t="str">
        <f>VLOOKUP(A33,[1]Equipes!A:J,2,FALSE)</f>
        <v>F</v>
      </c>
      <c r="F33" s="98">
        <f>ROUND(VLOOKUP(A33,[1]Equipes!$A$2:$J$41,10,0),0)</f>
        <v>57</v>
      </c>
      <c r="G33" s="92">
        <v>9.6319444444444402E-2</v>
      </c>
      <c r="H33" s="53">
        <f t="shared" si="3"/>
        <v>3.9513888888888848E-2</v>
      </c>
      <c r="I33" s="50">
        <f t="shared" si="2"/>
        <v>3.6504629629629637E-2</v>
      </c>
      <c r="J33" s="99">
        <v>29</v>
      </c>
      <c r="K33" s="100">
        <f>VLOOKUP(A33,'[1]Cl Catégories'!B:K,10,0)</f>
        <v>8</v>
      </c>
      <c r="L33" s="1" t="str">
        <f t="shared" si="4"/>
        <v/>
      </c>
    </row>
    <row r="34" spans="1:12" ht="30" customHeight="1" x14ac:dyDescent="0.2"/>
    <row r="35" spans="1:12" ht="30" customHeight="1" x14ac:dyDescent="0.2"/>
    <row r="36" spans="1:12" ht="30" customHeight="1" x14ac:dyDescent="0.2"/>
    <row r="37" spans="1:12" ht="30" customHeight="1" x14ac:dyDescent="0.2"/>
    <row r="38" spans="1:12" ht="30" customHeight="1" x14ac:dyDescent="0.2"/>
    <row r="39" spans="1:12" ht="30" customHeight="1" x14ac:dyDescent="0.2"/>
    <row r="40" spans="1:12" ht="30" customHeight="1" x14ac:dyDescent="0.2"/>
    <row r="41" spans="1:12" ht="30" customHeight="1" x14ac:dyDescent="0.2"/>
    <row r="42" spans="1:12" ht="30" customHeight="1" x14ac:dyDescent="0.2"/>
    <row r="43" spans="1:12" ht="30" customHeight="1" x14ac:dyDescent="0.2"/>
    <row r="44" spans="1:12" ht="30" customHeight="1" x14ac:dyDescent="0.2"/>
    <row r="45" spans="1:12" ht="30" customHeight="1" x14ac:dyDescent="0.2"/>
    <row r="46" spans="1:12" ht="30" customHeight="1" x14ac:dyDescent="0.2"/>
    <row r="47" spans="1:12" ht="30" customHeight="1" x14ac:dyDescent="0.2"/>
    <row r="48" spans="1:1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</sheetData>
  <sheetProtection selectLockedCells="1" selectUnlockedCells="1"/>
  <autoFilter ref="A3:K33" xr:uid="{00000000-0009-0000-0000-000014000000}">
    <sortState xmlns:xlrd2="http://schemas.microsoft.com/office/spreadsheetml/2017/richdata2" ref="A5:K33">
      <sortCondition ref="G3"/>
    </sortState>
  </autoFilter>
  <mergeCells count="4">
    <mergeCell ref="A1:D2"/>
    <mergeCell ref="E1:F2"/>
    <mergeCell ref="G1:K2"/>
    <mergeCell ref="O8:O9"/>
  </mergeCells>
  <conditionalFormatting sqref="E5:E33">
    <cfRule type="cellIs" dxfId="3" priority="2" operator="equal">
      <formula>"M"</formula>
    </cfRule>
    <cfRule type="cellIs" dxfId="2" priority="3" operator="equal">
      <formula>"H"</formula>
    </cfRule>
    <cfRule type="cellIs" dxfId="1" priority="4" operator="equal">
      <formula>"F"</formula>
    </cfRule>
  </conditionalFormatting>
  <conditionalFormatting sqref="G5:I33">
    <cfRule type="cellIs" dxfId="0" priority="1" operator="greaterThan">
      <formula>0.293576388888889</formula>
    </cfRule>
  </conditionalFormatting>
  <printOptions horizontalCentered="1" verticalCentered="1"/>
  <pageMargins left="0" right="0" top="0" bottom="0" header="0.51181102362204722" footer="0.51181102362204722"/>
  <pageSetup paperSize="9" scale="49" firstPageNumber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CL mi parcours</vt:lpstr>
      <vt:lpstr>Cl Catégories</vt:lpstr>
      <vt:lpstr>Cl Slalom</vt:lpstr>
      <vt:lpstr>CL GENERAL</vt:lpstr>
      <vt:lpstr>'CL GENERAL'!Excel_BuiltIn_Print_Area_9_1</vt:lpstr>
      <vt:lpstr>Excel_BuiltIn_Print_Titles_10</vt:lpstr>
      <vt:lpstr>'CL mi parcours'!Impression_des_titres</vt:lpstr>
      <vt:lpstr>'Cl Slalom'!Impression_des_titres</vt:lpstr>
      <vt:lpstr>'Cl Catégories'!Zone_d_impression</vt:lpstr>
      <vt:lpstr>'CL GENERAL'!Zone_d_impression</vt:lpstr>
      <vt:lpstr>'CL mi parcours'!Zone_d_impression</vt:lpstr>
      <vt:lpstr>'Cl Slalom'!Zone_d_impression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Marie-Dominique V</dc:creator>
  <cp:lastModifiedBy>a prugnaud</cp:lastModifiedBy>
  <dcterms:created xsi:type="dcterms:W3CDTF">2025-06-15T15:53:06Z</dcterms:created>
  <dcterms:modified xsi:type="dcterms:W3CDTF">2025-06-15T17:02:44Z</dcterms:modified>
</cp:coreProperties>
</file>